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tavební rozpočet" sheetId="1" state="visible" r:id="rId2"/>
    <sheet name="Krycí list rozpočtu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<sst xmlns="http://schemas.openxmlformats.org/spreadsheetml/2006/main" count="355" uniqueCount="196">
  <si>
    <t xml:space="preserve">Výkaz výměr</t>
  </si>
  <si>
    <t xml:space="preserve">Název stavby:</t>
  </si>
  <si>
    <t xml:space="preserve">Zelené stezky městem Uherský Brod - III. Etapa</t>
  </si>
  <si>
    <t xml:space="preserve">Doba výstavby:</t>
  </si>
  <si>
    <t xml:space="preserve">Objednatel:</t>
  </si>
  <si>
    <t xml:space="preserve">Druh stavby:</t>
  </si>
  <si>
    <t xml:space="preserve">Sadovnické úpravy</t>
  </si>
  <si>
    <t xml:space="preserve">Začátek výstavby:</t>
  </si>
  <si>
    <t xml:space="preserve">Projektant:</t>
  </si>
  <si>
    <t xml:space="preserve">Lokalita:</t>
  </si>
  <si>
    <t xml:space="preserve">10 PRŮCHOD KE STUDNI BARBORKA</t>
  </si>
  <si>
    <t xml:space="preserve">Konec výstavby:</t>
  </si>
  <si>
    <t xml:space="preserve">Zhotovitel:</t>
  </si>
  <si>
    <t xml:space="preserve">JKSO:</t>
  </si>
  <si>
    <t xml:space="preserve">Zpracováno dne:</t>
  </si>
  <si>
    <t xml:space="preserve">Zpracoval:</t>
  </si>
  <si>
    <t xml:space="preserve">Č</t>
  </si>
  <si>
    <t xml:space="preserve">Objekt</t>
  </si>
  <si>
    <t xml:space="preserve">Kód</t>
  </si>
  <si>
    <t xml:space="preserve">Zkrácený popis / Varianta</t>
  </si>
  <si>
    <t xml:space="preserve">M.j.</t>
  </si>
  <si>
    <t xml:space="preserve">Množství</t>
  </si>
  <si>
    <t xml:space="preserve">Jednot. cena (Kč)</t>
  </si>
  <si>
    <t xml:space="preserve">Náklady (Kč)</t>
  </si>
  <si>
    <t xml:space="preserve">Hmotnost (t)</t>
  </si>
  <si>
    <t xml:space="preserve">Cenová soustava</t>
  </si>
  <si>
    <t xml:space="preserve">Rozměry</t>
  </si>
  <si>
    <t xml:space="preserve">Dodávka</t>
  </si>
  <si>
    <t xml:space="preserve">Montáž</t>
  </si>
  <si>
    <t xml:space="preserve">Celkem</t>
  </si>
  <si>
    <t xml:space="preserve">Jednot.</t>
  </si>
  <si>
    <t xml:space="preserve">Přesuny</t>
  </si>
  <si>
    <t xml:space="preserve">Typ skupiny</t>
  </si>
  <si>
    <t xml:space="preserve">HSV mat</t>
  </si>
  <si>
    <t xml:space="preserve">HSV prac</t>
  </si>
  <si>
    <t xml:space="preserve">PSV mat</t>
  </si>
  <si>
    <t xml:space="preserve">PSV prac</t>
  </si>
  <si>
    <t xml:space="preserve">Mont mat</t>
  </si>
  <si>
    <t xml:space="preserve">Mont prac</t>
  </si>
  <si>
    <t xml:space="preserve">Ostatní mat.</t>
  </si>
  <si>
    <t xml:space="preserve">SO 01</t>
  </si>
  <si>
    <t xml:space="preserve">18</t>
  </si>
  <si>
    <t xml:space="preserve">Povrchové úpravy terénu</t>
  </si>
  <si>
    <t xml:space="preserve">HS</t>
  </si>
  <si>
    <t xml:space="preserve">1</t>
  </si>
  <si>
    <t xml:space="preserve">183101114R00</t>
  </si>
  <si>
    <t xml:space="preserve">Hloub. jamek bez výměny půdy do 0,125 m3, rovina, keře</t>
  </si>
  <si>
    <t xml:space="preserve">kus</t>
  </si>
  <si>
    <t xml:space="preserve">RTS I / 2023</t>
  </si>
  <si>
    <t xml:space="preserve">18_</t>
  </si>
  <si>
    <t xml:space="preserve">1_</t>
  </si>
  <si>
    <t xml:space="preserve">SO 01_</t>
  </si>
  <si>
    <t xml:space="preserve">2</t>
  </si>
  <si>
    <t xml:space="preserve">183205112R00</t>
  </si>
  <si>
    <t xml:space="preserve">Založení záhonu v rovině/svah 1 : 5, hor. 3</t>
  </si>
  <si>
    <t xml:space="preserve">m2</t>
  </si>
  <si>
    <t xml:space="preserve">Poznámka:</t>
  </si>
  <si>
    <t xml:space="preserve">Obdělání půdy nakopáním,frézováním nebo rytím. Plošné urovnání terénu. Případné naložení odpadu na 
dopravní prostředek, odvoz do 20km.</t>
  </si>
  <si>
    <t xml:space="preserve">3</t>
  </si>
  <si>
    <t xml:space="preserve">184102111R00</t>
  </si>
  <si>
    <t xml:space="preserve">Výsadba dřevin s balem D do 20 cm, v rovině</t>
  </si>
  <si>
    <t xml:space="preserve">výsadba keřů do vel 40 cm a 60 cm</t>
  </si>
  <si>
    <t xml:space="preserve">4</t>
  </si>
  <si>
    <t xml:space="preserve">184102112R00</t>
  </si>
  <si>
    <t xml:space="preserve">Výsadba dřevin s balem D do 30 cm, v rovině</t>
  </si>
  <si>
    <t xml:space="preserve">výsadba keřů nad 100 cm</t>
  </si>
  <si>
    <t xml:space="preserve">5</t>
  </si>
  <si>
    <t xml:space="preserve">184802111R00</t>
  </si>
  <si>
    <t xml:space="preserve">Chem. odplevelení před založ. postřikem, v rovině</t>
  </si>
  <si>
    <t xml:space="preserve">2 x opakovat ( 36 x2), záhony keřů</t>
  </si>
  <si>
    <t xml:space="preserve">6</t>
  </si>
  <si>
    <t xml:space="preserve">184921093R00</t>
  </si>
  <si>
    <t xml:space="preserve">Mulčování rostlin tl. do 0,1 m rovina</t>
  </si>
  <si>
    <t xml:space="preserve">záhony 36 m2</t>
  </si>
  <si>
    <t xml:space="preserve">19</t>
  </si>
  <si>
    <t xml:space="preserve">Hloubení pro podzemní stěny, ražení a hloubení důlní</t>
  </si>
  <si>
    <t xml:space="preserve">7</t>
  </si>
  <si>
    <t xml:space="preserve">199000005R00</t>
  </si>
  <si>
    <t xml:space="preserve">Poplatek za skládku zeminy a odpadu 1- 4</t>
  </si>
  <si>
    <t xml:space="preserve">t</t>
  </si>
  <si>
    <t xml:space="preserve">19_</t>
  </si>
  <si>
    <t xml:space="preserve">odpad ze založení záhonů</t>
  </si>
  <si>
    <t xml:space="preserve">H23</t>
  </si>
  <si>
    <t xml:space="preserve">Plochy a úpravy území</t>
  </si>
  <si>
    <t xml:space="preserve">8</t>
  </si>
  <si>
    <t xml:space="preserve">998231311R00</t>
  </si>
  <si>
    <t xml:space="preserve">Přesun hmot pro sadovnické a krajin. úpravy do 5km</t>
  </si>
  <si>
    <t xml:space="preserve">H23_</t>
  </si>
  <si>
    <t xml:space="preserve">9_</t>
  </si>
  <si>
    <t xml:space="preserve">(stromy - 0,15t/ks, keře - 0,02/m2 )</t>
  </si>
  <si>
    <t xml:space="preserve">LK</t>
  </si>
  <si>
    <t xml:space="preserve">Přípravné a přidružené práce</t>
  </si>
  <si>
    <t xml:space="preserve">9</t>
  </si>
  <si>
    <t xml:space="preserve">LK 1</t>
  </si>
  <si>
    <t xml:space="preserve">Likvidace dřevní hmoty</t>
  </si>
  <si>
    <t xml:space="preserve">akce</t>
  </si>
  <si>
    <t xml:space="preserve">LK_</t>
  </si>
  <si>
    <t xml:space="preserve">Rozřezání kmenů na 4,2m délky, resp. 1m palivo a uložení dřevní hmoty (kmeny, větve a ostatní biologický 
materiál) s odvozem do 10km. 
Manipulace, naložení na dopravní prostředek, složení, příp. překládka, skládkovné, příp. ostatní náklady 
spojené s likvidací dřevní hmoty. Cena za 
akci.</t>
  </si>
  <si>
    <t xml:space="preserve">VK1</t>
  </si>
  <si>
    <t xml:space="preserve">Vytyčení</t>
  </si>
  <si>
    <t xml:space="preserve">10</t>
  </si>
  <si>
    <t xml:space="preserve">Vytyčení keřů</t>
  </si>
  <si>
    <t xml:space="preserve">VK1_</t>
  </si>
  <si>
    <t xml:space="preserve">VU1</t>
  </si>
  <si>
    <t xml:space="preserve">Vegetační úpravy</t>
  </si>
  <si>
    <t xml:space="preserve">11</t>
  </si>
  <si>
    <t xml:space="preserve">Aplikace půdního kondicionéru</t>
  </si>
  <si>
    <t xml:space="preserve">VU1_</t>
  </si>
  <si>
    <t xml:space="preserve">(keře 36 m2)</t>
  </si>
  <si>
    <t xml:space="preserve">12</t>
  </si>
  <si>
    <t xml:space="preserve">VU15</t>
  </si>
  <si>
    <t xml:space="preserve">Hnojení tabletovým hnojivem</t>
  </si>
  <si>
    <t xml:space="preserve">ks</t>
  </si>
  <si>
    <t xml:space="preserve">stromy+keře</t>
  </si>
  <si>
    <t xml:space="preserve">13</t>
  </si>
  <si>
    <t xml:space="preserve">VU19</t>
  </si>
  <si>
    <t xml:space="preserve">Dovoz vody pro zálivku do 1000 m (1x 0,02m3/m2, keře) včetně ceny vody</t>
  </si>
  <si>
    <t xml:space="preserve">m3</t>
  </si>
  <si>
    <t xml:space="preserve">14</t>
  </si>
  <si>
    <t xml:space="preserve">VU1rezZR200</t>
  </si>
  <si>
    <t xml:space="preserve">Řez stromů zdravotní, plocha koruny do 200m2</t>
  </si>
  <si>
    <t xml:space="preserve">vč.rozřezání větví a přemístění do 50m</t>
  </si>
  <si>
    <t xml:space="preserve">15</t>
  </si>
  <si>
    <t xml:space="preserve">VU1RPK</t>
  </si>
  <si>
    <t xml:space="preserve">Rozvojová péče - skupiny keřů, 3 roky</t>
  </si>
  <si>
    <t xml:space="preserve">Zálivka vč.dopravy a ceny vody (10xrok), odplevelení, doplnění mulče vč. ceny mulče, ochrana proti 
chorobám,výchovný řez,hnojení</t>
  </si>
  <si>
    <t xml:space="preserve">Ostatní materiál</t>
  </si>
  <si>
    <t xml:space="preserve">OM</t>
  </si>
  <si>
    <t xml:space="preserve">Z999</t>
  </si>
  <si>
    <t xml:space="preserve">16</t>
  </si>
  <si>
    <t xml:space="preserve">10391505.A</t>
  </si>
  <si>
    <t xml:space="preserve">TerraCottem fyzikální půdní kondicionér po 20 kg, nebo jiný</t>
  </si>
  <si>
    <t xml:space="preserve">kg</t>
  </si>
  <si>
    <t xml:space="preserve">Z999_</t>
  </si>
  <si>
    <t xml:space="preserve">Z_</t>
  </si>
  <si>
    <t xml:space="preserve">RTS komentář:</t>
  </si>
  <si>
    <t xml:space="preserve"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</si>
  <si>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 xml:space="preserve">1kg/strom, 0,1kg/ m2 záhony</t>
  </si>
  <si>
    <t xml:space="preserve">17</t>
  </si>
  <si>
    <t xml:space="preserve">25234000.A</t>
  </si>
  <si>
    <t xml:space="preserve">ROUNDUP BIAKTIV herbicid totální bal. po 1 litru</t>
  </si>
  <si>
    <t xml:space="preserve">l</t>
  </si>
  <si>
    <t xml:space="preserve">20ml / 1l vody / 100m2</t>
  </si>
  <si>
    <t xml:space="preserve">kerpl</t>
  </si>
  <si>
    <t xml:space="preserve">plo - Prunus laurocerasus ´OTTO LUYKEN´, v = 40-60 cm</t>
  </si>
  <si>
    <t xml:space="preserve">kervb</t>
  </si>
  <si>
    <t xml:space="preserve">vb - Viburnum bodnatense ´Dawn´, v =120 cm</t>
  </si>
  <si>
    <t xml:space="preserve">20</t>
  </si>
  <si>
    <t xml:space="preserve">kervpm</t>
  </si>
  <si>
    <t xml:space="preserve">vpm - Viburnum plicatum ´Mariesii´, v 120 cm</t>
  </si>
  <si>
    <t xml:space="preserve">21</t>
  </si>
  <si>
    <t xml:space="preserve">OM1</t>
  </si>
  <si>
    <t xml:space="preserve">tabletové hnojivo</t>
  </si>
  <si>
    <t xml:space="preserve">strom/ 3ks, keř / 2 ks</t>
  </si>
  <si>
    <t xml:space="preserve">22</t>
  </si>
  <si>
    <t xml:space="preserve">OM18</t>
  </si>
  <si>
    <t xml:space="preserve">mulčovací kůra (tl.10cm)</t>
  </si>
  <si>
    <t xml:space="preserve">Celkem:</t>
  </si>
  <si>
    <t xml:space="preserve">Krycí list VV</t>
  </si>
  <si>
    <t xml:space="preserve">IČ/DIČ</t>
  </si>
  <si>
    <t xml:space="preserve">Položek:</t>
  </si>
  <si>
    <t xml:space="preserve">Datum:</t>
  </si>
  <si>
    <t xml:space="preserve">Rozpočtové náklady v Kč</t>
  </si>
  <si>
    <t xml:space="preserve">A</t>
  </si>
  <si>
    <t xml:space="preserve">Základní rozpočtové náklady</t>
  </si>
  <si>
    <t xml:space="preserve">B</t>
  </si>
  <si>
    <t xml:space="preserve">Doplňkové náklady</t>
  </si>
  <si>
    <t xml:space="preserve">C</t>
  </si>
  <si>
    <t xml:space="preserve">Náklady na umístění stavby (NUS)</t>
  </si>
  <si>
    <t xml:space="preserve">HSV</t>
  </si>
  <si>
    <t xml:space="preserve">Dodávky</t>
  </si>
  <si>
    <t xml:space="preserve">Práce přesčas</t>
  </si>
  <si>
    <t xml:space="preserve">Zařízení staveniště</t>
  </si>
  <si>
    <t xml:space="preserve">Bez pevné podl.</t>
  </si>
  <si>
    <t xml:space="preserve">Mimostav. doprava</t>
  </si>
  <si>
    <t xml:space="preserve">PSV</t>
  </si>
  <si>
    <t xml:space="preserve">Kulturní památka</t>
  </si>
  <si>
    <t xml:space="preserve">Územní vlivy</t>
  </si>
  <si>
    <t xml:space="preserve">Provozní vlivy</t>
  </si>
  <si>
    <t xml:space="preserve">"M"</t>
  </si>
  <si>
    <t xml:space="preserve">Ostatní</t>
  </si>
  <si>
    <t xml:space="preserve">NUS z rozpočtu</t>
  </si>
  <si>
    <t xml:space="preserve">Přesun hmot a sutí</t>
  </si>
  <si>
    <t xml:space="preserve">ZRN celkem</t>
  </si>
  <si>
    <t xml:space="preserve">DN celkem</t>
  </si>
  <si>
    <t xml:space="preserve">NUS celkem</t>
  </si>
  <si>
    <t xml:space="preserve">DN celkem z obj.</t>
  </si>
  <si>
    <t xml:space="preserve">NUS celkem z obj.</t>
  </si>
  <si>
    <t xml:space="preserve">Základ 0%</t>
  </si>
  <si>
    <t xml:space="preserve">Základ 15%</t>
  </si>
  <si>
    <t xml:space="preserve">DPH 15%</t>
  </si>
  <si>
    <t xml:space="preserve">Celkem bez DPH</t>
  </si>
  <si>
    <t xml:space="preserve">Základ 21%</t>
  </si>
  <si>
    <t xml:space="preserve">DPH 21%</t>
  </si>
  <si>
    <t xml:space="preserve">Celkem včetně DPH</t>
  </si>
  <si>
    <t xml:space="preserve">Datum, razítko a podpis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</si>
</sst>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0"/>
  </numFmts>
  <fonts count="14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8"/>
      <color rgb="FF000000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i val="true"/>
      <sz val="10"/>
      <color rgb="FF000000"/>
      <name val="Arial"/>
      <family val="0"/>
      <charset val="1"/>
    </font>
    <font>
      <i val="true"/>
      <sz val="8"/>
      <color rgb="FF000000"/>
      <name val="Arial"/>
      <family val="0"/>
      <charset val="1"/>
    </font>
    <font>
      <sz val="24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b val="true"/>
      <sz val="20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sz val="12"/>
      <color rgb="FF000000"/>
      <name val="Arial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2" fillId="2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2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Q56"/>
  <sheetViews>
    <sheetView showFormulas="false" showGridLines="true" showRowColHeaders="true" showZeros="true" rightToLeft="false" tabSelected="false" showOutlineSymbols="true" defaultGridColor="true" view="normal" topLeftCell="A19" colorId="64" zoomScale="100" zoomScaleNormal="100" zoomScalePageLayoutView="100" workbookViewId="0">
      <selection pane="topLeft" activeCell="G55" activeCellId="0" sqref="G55"/>
    </sheetView>
  </sheetViews>
  <sheetFormatPr defaultColWidth="12.1562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2" width="6.86"/>
    <col collapsed="false" customWidth="true" hidden="false" outlineLevel="0" max="3" min="3" style="2" width="13.86"/>
    <col collapsed="false" customWidth="true" hidden="false" outlineLevel="0" max="4" min="4" style="0" width="64.14"/>
    <col collapsed="false" customWidth="true" hidden="false" outlineLevel="0" max="5" min="5" style="0" width="4.29"/>
    <col collapsed="false" customWidth="true" hidden="false" outlineLevel="0" max="6" min="6" style="0" width="12.86"/>
    <col collapsed="false" customWidth="true" hidden="false" outlineLevel="0" max="7" min="7" style="0" width="11.99"/>
    <col collapsed="false" customWidth="true" hidden="false" outlineLevel="0" max="10" min="8" style="0" width="14.28"/>
    <col collapsed="false" customWidth="true" hidden="false" outlineLevel="0" max="13" min="11" style="0" width="11.71"/>
    <col collapsed="false" customWidth="true" hidden="true" outlineLevel="0" max="48" min="14" style="0" width="9.14"/>
  </cols>
  <sheetData>
    <row r="1" customFormat="false" ht="25.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customFormat="false" ht="25.5" hidden="false" customHeight="true" outlineLevel="0" collapsed="false">
      <c r="A2" s="4" t="s">
        <v>1</v>
      </c>
      <c r="B2" s="4"/>
      <c r="C2" s="4"/>
      <c r="D2" s="5" t="s">
        <v>2</v>
      </c>
      <c r="E2" s="6" t="s">
        <v>3</v>
      </c>
      <c r="F2" s="6"/>
      <c r="G2" s="6"/>
      <c r="H2" s="6"/>
      <c r="I2" s="6" t="s">
        <v>4</v>
      </c>
      <c r="J2" s="7"/>
      <c r="K2" s="7"/>
      <c r="L2" s="7"/>
      <c r="M2" s="7"/>
    </row>
    <row r="3" customFormat="false" ht="25.5" hidden="false" customHeight="true" outlineLevel="0" collapsed="false">
      <c r="A3" s="8" t="s">
        <v>5</v>
      </c>
      <c r="B3" s="8"/>
      <c r="C3" s="8"/>
      <c r="D3" s="9" t="s">
        <v>6</v>
      </c>
      <c r="E3" s="10" t="s">
        <v>7</v>
      </c>
      <c r="F3" s="10"/>
      <c r="G3" s="10"/>
      <c r="H3" s="10"/>
      <c r="I3" s="9" t="s">
        <v>8</v>
      </c>
      <c r="J3" s="11"/>
      <c r="K3" s="11"/>
      <c r="L3" s="11"/>
      <c r="M3" s="11"/>
    </row>
    <row r="4" customFormat="false" ht="25.5" hidden="false" customHeight="true" outlineLevel="0" collapsed="false">
      <c r="A4" s="8" t="s">
        <v>9</v>
      </c>
      <c r="B4" s="8"/>
      <c r="C4" s="8"/>
      <c r="D4" s="9" t="s">
        <v>10</v>
      </c>
      <c r="E4" s="10" t="s">
        <v>11</v>
      </c>
      <c r="F4" s="10"/>
      <c r="G4" s="10"/>
      <c r="H4" s="10"/>
      <c r="I4" s="9" t="s">
        <v>12</v>
      </c>
      <c r="J4" s="11"/>
      <c r="K4" s="11"/>
      <c r="L4" s="11"/>
      <c r="M4" s="11"/>
    </row>
    <row r="5" customFormat="false" ht="25.5" hidden="false" customHeight="true" outlineLevel="0" collapsed="false">
      <c r="A5" s="12" t="s">
        <v>13</v>
      </c>
      <c r="B5" s="12"/>
      <c r="C5" s="12"/>
      <c r="D5" s="13"/>
      <c r="E5" s="14" t="s">
        <v>14</v>
      </c>
      <c r="F5" s="14"/>
      <c r="G5" s="14"/>
      <c r="H5" s="14"/>
      <c r="I5" s="13" t="s">
        <v>15</v>
      </c>
      <c r="J5" s="15"/>
      <c r="K5" s="15"/>
      <c r="L5" s="15"/>
      <c r="M5" s="15"/>
    </row>
    <row r="6" customFormat="false" ht="12.75" hidden="false" customHeight="true" outlineLevel="0" collapsed="false">
      <c r="A6" s="16" t="s">
        <v>16</v>
      </c>
      <c r="B6" s="17" t="s">
        <v>17</v>
      </c>
      <c r="C6" s="17" t="s">
        <v>18</v>
      </c>
      <c r="D6" s="18" t="s">
        <v>19</v>
      </c>
      <c r="E6" s="19" t="s">
        <v>20</v>
      </c>
      <c r="F6" s="19" t="s">
        <v>21</v>
      </c>
      <c r="G6" s="20" t="s">
        <v>22</v>
      </c>
      <c r="H6" s="21" t="s">
        <v>23</v>
      </c>
      <c r="I6" s="21"/>
      <c r="J6" s="21"/>
      <c r="K6" s="21" t="s">
        <v>24</v>
      </c>
      <c r="L6" s="21"/>
      <c r="M6" s="22" t="s">
        <v>25</v>
      </c>
    </row>
    <row r="7" customFormat="false" ht="12.75" hidden="false" customHeight="false" outlineLevel="0" collapsed="false">
      <c r="A7" s="16"/>
      <c r="B7" s="17"/>
      <c r="C7" s="17"/>
      <c r="D7" s="23" t="s">
        <v>26</v>
      </c>
      <c r="E7" s="19"/>
      <c r="F7" s="19"/>
      <c r="G7" s="20"/>
      <c r="H7" s="24" t="s">
        <v>27</v>
      </c>
      <c r="I7" s="25" t="s">
        <v>28</v>
      </c>
      <c r="J7" s="26" t="s">
        <v>29</v>
      </c>
      <c r="K7" s="24" t="s">
        <v>30</v>
      </c>
      <c r="L7" s="26" t="s">
        <v>29</v>
      </c>
      <c r="M7" s="22"/>
      <c r="P7" s="27" t="s">
        <v>31</v>
      </c>
      <c r="Q7" s="27" t="s">
        <v>32</v>
      </c>
      <c r="R7" s="27" t="s">
        <v>33</v>
      </c>
      <c r="S7" s="27" t="s">
        <v>34</v>
      </c>
      <c r="T7" s="27" t="s">
        <v>35</v>
      </c>
      <c r="U7" s="27" t="s">
        <v>36</v>
      </c>
      <c r="V7" s="27" t="s">
        <v>37</v>
      </c>
      <c r="W7" s="27" t="s">
        <v>38</v>
      </c>
      <c r="X7" s="27" t="s">
        <v>39</v>
      </c>
    </row>
    <row r="8" customFormat="false" ht="12.75" hidden="false" customHeight="false" outlineLevel="0" collapsed="false">
      <c r="A8" s="28"/>
      <c r="B8" s="29" t="s">
        <v>40</v>
      </c>
      <c r="C8" s="29"/>
      <c r="D8" s="27" t="s">
        <v>6</v>
      </c>
      <c r="E8" s="27"/>
      <c r="F8" s="27"/>
      <c r="G8" s="27"/>
      <c r="H8" s="27" t="n">
        <f aca="false">H9+H21+H24+H27+H30+H32+H42</f>
        <v>0</v>
      </c>
      <c r="I8" s="27" t="n">
        <f aca="false">I9+I21+I24+I27+I30+I32+I42</f>
        <v>0</v>
      </c>
      <c r="J8" s="27" t="n">
        <f aca="false">H8+I8</f>
        <v>0</v>
      </c>
      <c r="K8" s="27"/>
      <c r="L8" s="27" t="n">
        <f aca="false">L9+L21+L24+L27+L30+L32+L42</f>
        <v>0.0036144</v>
      </c>
      <c r="M8" s="27"/>
    </row>
    <row r="9" customFormat="false" ht="12.75" hidden="false" customHeight="false" outlineLevel="0" collapsed="false">
      <c r="A9" s="28"/>
      <c r="B9" s="29" t="s">
        <v>40</v>
      </c>
      <c r="C9" s="29" t="s">
        <v>41</v>
      </c>
      <c r="D9" s="27" t="s">
        <v>42</v>
      </c>
      <c r="E9" s="27"/>
      <c r="F9" s="27"/>
      <c r="G9" s="27"/>
      <c r="H9" s="27" t="n">
        <f aca="false">SUM(H10:H19)</f>
        <v>0</v>
      </c>
      <c r="I9" s="27" t="n">
        <f aca="false">SUM(I10:I19)</f>
        <v>0</v>
      </c>
      <c r="J9" s="27" t="n">
        <f aca="false">H9+I9</f>
        <v>0</v>
      </c>
      <c r="K9" s="27"/>
      <c r="L9" s="27" t="n">
        <f aca="false">SUM(L10:L19)</f>
        <v>0</v>
      </c>
      <c r="M9" s="27"/>
      <c r="P9" s="27" t="n">
        <f aca="false">IF(Q9="PR",J9,SUM(O10:O19))</f>
        <v>0</v>
      </c>
      <c r="Q9" s="27" t="s">
        <v>43</v>
      </c>
      <c r="R9" s="27" t="n">
        <f aca="false">IF(Q9="HS",H9,0)</f>
        <v>0</v>
      </c>
      <c r="S9" s="27" t="n">
        <f aca="false">IF(Q9="HS",I9-P9,0)</f>
        <v>0</v>
      </c>
      <c r="T9" s="27" t="n">
        <f aca="false">IF(Q9="PS",H9,0)</f>
        <v>0</v>
      </c>
      <c r="U9" s="27" t="n">
        <f aca="false">IF(Q9="PS",I9-P9,0)</f>
        <v>0</v>
      </c>
      <c r="V9" s="27" t="n">
        <f aca="false">IF(Q9="MP",H9,0)</f>
        <v>0</v>
      </c>
      <c r="W9" s="27" t="n">
        <f aca="false">IF(Q9="MP",I9-P9,0)</f>
        <v>0</v>
      </c>
      <c r="X9" s="27" t="n">
        <f aca="false">IF(Q9="OM",H9,0)</f>
        <v>0</v>
      </c>
      <c r="Y9" s="27" t="n">
        <v>18</v>
      </c>
      <c r="AI9" s="0" t="n">
        <f aca="false">SUM(Z10:Z19)</f>
        <v>0</v>
      </c>
      <c r="AJ9" s="0" t="n">
        <f aca="false">SUM(AA10:AA19)</f>
        <v>0</v>
      </c>
      <c r="AK9" s="0" t="n">
        <f aca="false">SUM(AB10:AB19)</f>
        <v>0</v>
      </c>
    </row>
    <row r="10" customFormat="false" ht="12.75" hidden="false" customHeight="false" outlineLevel="0" collapsed="false">
      <c r="A10" s="1" t="s">
        <v>44</v>
      </c>
      <c r="B10" s="2" t="s">
        <v>40</v>
      </c>
      <c r="C10" s="2" t="s">
        <v>45</v>
      </c>
      <c r="D10" s="0" t="s">
        <v>46</v>
      </c>
      <c r="E10" s="0" t="s">
        <v>47</v>
      </c>
      <c r="F10" s="0" t="n">
        <v>41</v>
      </c>
      <c r="G10" s="0" t="n">
        <v>0</v>
      </c>
      <c r="H10" s="0" t="n">
        <f aca="false">F10*AE10</f>
        <v>0</v>
      </c>
      <c r="I10" s="0" t="n">
        <f aca="false">J10-H10</f>
        <v>0</v>
      </c>
      <c r="J10" s="0" t="n">
        <f aca="false">F10*G10</f>
        <v>0</v>
      </c>
      <c r="K10" s="0" t="n">
        <v>0</v>
      </c>
      <c r="L10" s="0" t="n">
        <f aca="false">F10*K10</f>
        <v>0</v>
      </c>
      <c r="M10" s="0" t="s">
        <v>48</v>
      </c>
      <c r="N10" s="0" t="n">
        <v>1</v>
      </c>
      <c r="O10" s="0" t="n">
        <f aca="false">IF(N10=5,I10,0)</f>
        <v>0</v>
      </c>
      <c r="Z10" s="0" t="n">
        <f aca="false">IF(AD10=0,J10,0)</f>
        <v>0</v>
      </c>
      <c r="AA10" s="0" t="n">
        <f aca="false">IF(AD10=15,J10,0)</f>
        <v>0</v>
      </c>
      <c r="AB10" s="0" t="n">
        <f aca="false">IF(AD10=21,J10,0)</f>
        <v>0</v>
      </c>
      <c r="AD10" s="0" t="n">
        <v>21</v>
      </c>
      <c r="AE10" s="0" t="n">
        <f aca="false">G10*AG10</f>
        <v>0</v>
      </c>
      <c r="AF10" s="0" t="n">
        <f aca="false">G10*(1-AG10)</f>
        <v>0</v>
      </c>
      <c r="AG10" s="0" t="n">
        <v>0</v>
      </c>
      <c r="AM10" s="0" t="n">
        <f aca="false">F10*AE10</f>
        <v>0</v>
      </c>
      <c r="AN10" s="0" t="n">
        <f aca="false">F10*AF10</f>
        <v>0</v>
      </c>
      <c r="AO10" s="0" t="s">
        <v>49</v>
      </c>
      <c r="AP10" s="0" t="s">
        <v>50</v>
      </c>
      <c r="AQ10" s="27" t="s">
        <v>51</v>
      </c>
    </row>
    <row r="11" customFormat="false" ht="12.75" hidden="false" customHeight="false" outlineLevel="0" collapsed="false">
      <c r="A11" s="1" t="s">
        <v>52</v>
      </c>
      <c r="B11" s="2" t="s">
        <v>40</v>
      </c>
      <c r="C11" s="2" t="s">
        <v>53</v>
      </c>
      <c r="D11" s="0" t="s">
        <v>54</v>
      </c>
      <c r="E11" s="0" t="s">
        <v>55</v>
      </c>
      <c r="F11" s="0" t="n">
        <v>36</v>
      </c>
      <c r="G11" s="0" t="n">
        <v>0</v>
      </c>
      <c r="H11" s="0" t="n">
        <f aca="false">F11*AE11</f>
        <v>0</v>
      </c>
      <c r="I11" s="0" t="n">
        <f aca="false">J11-H11</f>
        <v>0</v>
      </c>
      <c r="J11" s="0" t="n">
        <f aca="false">F11*G11</f>
        <v>0</v>
      </c>
      <c r="K11" s="0" t="n">
        <v>0</v>
      </c>
      <c r="L11" s="0" t="n">
        <f aca="false">F11*K11</f>
        <v>0</v>
      </c>
      <c r="M11" s="0" t="s">
        <v>48</v>
      </c>
      <c r="N11" s="0" t="n">
        <v>1</v>
      </c>
      <c r="O11" s="0" t="n">
        <f aca="false">IF(N11=5,I11,0)</f>
        <v>0</v>
      </c>
      <c r="Z11" s="0" t="n">
        <f aca="false">IF(AD11=0,J11,0)</f>
        <v>0</v>
      </c>
      <c r="AA11" s="0" t="n">
        <f aca="false">IF(AD11=15,J11,0)</f>
        <v>0</v>
      </c>
      <c r="AB11" s="0" t="n">
        <f aca="false">IF(AD11=21,J11,0)</f>
        <v>0</v>
      </c>
      <c r="AD11" s="0" t="n">
        <v>21</v>
      </c>
      <c r="AE11" s="0" t="n">
        <f aca="false">G11*AG11</f>
        <v>0</v>
      </c>
      <c r="AF11" s="0" t="n">
        <f aca="false">G11*(1-AG11)</f>
        <v>0</v>
      </c>
      <c r="AG11" s="0" t="n">
        <v>0</v>
      </c>
      <c r="AM11" s="0" t="n">
        <f aca="false">F11*AE11</f>
        <v>0</v>
      </c>
      <c r="AN11" s="0" t="n">
        <f aca="false">F11*AF11</f>
        <v>0</v>
      </c>
      <c r="AO11" s="0" t="s">
        <v>49</v>
      </c>
      <c r="AP11" s="0" t="s">
        <v>50</v>
      </c>
      <c r="AQ11" s="27" t="s">
        <v>51</v>
      </c>
    </row>
    <row r="12" customFormat="false" ht="25.5" hidden="false" customHeight="true" outlineLevel="0" collapsed="false">
      <c r="C12" s="30" t="s">
        <v>56</v>
      </c>
      <c r="D12" s="31" t="s">
        <v>57</v>
      </c>
      <c r="E12" s="31"/>
      <c r="F12" s="31"/>
      <c r="G12" s="31"/>
      <c r="H12" s="31"/>
      <c r="I12" s="31"/>
      <c r="J12" s="31"/>
      <c r="K12" s="31"/>
      <c r="L12" s="31"/>
      <c r="M12" s="31"/>
    </row>
    <row r="13" customFormat="false" ht="12.75" hidden="false" customHeight="false" outlineLevel="0" collapsed="false">
      <c r="A13" s="1" t="s">
        <v>58</v>
      </c>
      <c r="B13" s="2" t="s">
        <v>40</v>
      </c>
      <c r="C13" s="2" t="s">
        <v>59</v>
      </c>
      <c r="D13" s="0" t="s">
        <v>60</v>
      </c>
      <c r="E13" s="0" t="s">
        <v>47</v>
      </c>
      <c r="F13" s="0" t="n">
        <v>26</v>
      </c>
      <c r="G13" s="0" t="n">
        <v>0</v>
      </c>
      <c r="H13" s="0" t="n">
        <f aca="false">F13*AE13</f>
        <v>0</v>
      </c>
      <c r="I13" s="0" t="n">
        <f aca="false">J13-H13</f>
        <v>0</v>
      </c>
      <c r="J13" s="0" t="n">
        <f aca="false">F13*G13</f>
        <v>0</v>
      </c>
      <c r="K13" s="0" t="n">
        <v>0</v>
      </c>
      <c r="L13" s="0" t="n">
        <f aca="false">F13*K13</f>
        <v>0</v>
      </c>
      <c r="M13" s="0" t="s">
        <v>48</v>
      </c>
      <c r="N13" s="0" t="n">
        <v>1</v>
      </c>
      <c r="O13" s="0" t="n">
        <f aca="false">IF(N13=5,I13,0)</f>
        <v>0</v>
      </c>
      <c r="Z13" s="0" t="n">
        <f aca="false">IF(AD13=0,J13,0)</f>
        <v>0</v>
      </c>
      <c r="AA13" s="0" t="n">
        <f aca="false">IF(AD13=15,J13,0)</f>
        <v>0</v>
      </c>
      <c r="AB13" s="0" t="n">
        <f aca="false">IF(AD13=21,J13,0)</f>
        <v>0</v>
      </c>
      <c r="AD13" s="0" t="n">
        <v>21</v>
      </c>
      <c r="AE13" s="0" t="n">
        <f aca="false">G13*AG13</f>
        <v>0</v>
      </c>
      <c r="AF13" s="0" t="n">
        <f aca="false">G13*(1-AG13)</f>
        <v>0</v>
      </c>
      <c r="AG13" s="0" t="n">
        <v>0.00948717948717949</v>
      </c>
      <c r="AM13" s="0" t="n">
        <f aca="false">F13*AE13</f>
        <v>0</v>
      </c>
      <c r="AN13" s="0" t="n">
        <f aca="false">F13*AF13</f>
        <v>0</v>
      </c>
      <c r="AO13" s="0" t="s">
        <v>49</v>
      </c>
      <c r="AP13" s="0" t="s">
        <v>50</v>
      </c>
      <c r="AQ13" s="27" t="s">
        <v>51</v>
      </c>
    </row>
    <row r="14" customFormat="false" ht="12.75" hidden="false" customHeight="true" outlineLevel="0" collapsed="false">
      <c r="C14" s="30" t="s">
        <v>56</v>
      </c>
      <c r="D14" s="31" t="s">
        <v>61</v>
      </c>
      <c r="E14" s="31"/>
      <c r="F14" s="31"/>
      <c r="G14" s="31"/>
      <c r="H14" s="31"/>
      <c r="I14" s="31"/>
      <c r="J14" s="31"/>
      <c r="K14" s="31"/>
      <c r="L14" s="31"/>
      <c r="M14" s="31"/>
    </row>
    <row r="15" customFormat="false" ht="12.75" hidden="false" customHeight="false" outlineLevel="0" collapsed="false">
      <c r="A15" s="1" t="s">
        <v>62</v>
      </c>
      <c r="B15" s="2" t="s">
        <v>40</v>
      </c>
      <c r="C15" s="2" t="s">
        <v>63</v>
      </c>
      <c r="D15" s="0" t="s">
        <v>64</v>
      </c>
      <c r="E15" s="0" t="s">
        <v>47</v>
      </c>
      <c r="F15" s="0" t="n">
        <v>15</v>
      </c>
      <c r="G15" s="0" t="n">
        <v>0</v>
      </c>
      <c r="H15" s="0" t="n">
        <f aca="false">F15*AE15</f>
        <v>0</v>
      </c>
      <c r="I15" s="0" t="n">
        <f aca="false">J15-H15</f>
        <v>0</v>
      </c>
      <c r="J15" s="0" t="n">
        <f aca="false">F15*G15</f>
        <v>0</v>
      </c>
      <c r="K15" s="0" t="n">
        <v>0</v>
      </c>
      <c r="L15" s="0" t="n">
        <f aca="false">F15*K15</f>
        <v>0</v>
      </c>
      <c r="M15" s="0" t="s">
        <v>48</v>
      </c>
      <c r="N15" s="0" t="n">
        <v>1</v>
      </c>
      <c r="O15" s="0" t="n">
        <f aca="false">IF(N15=5,I15,0)</f>
        <v>0</v>
      </c>
      <c r="Z15" s="0" t="n">
        <f aca="false">IF(AD15=0,J15,0)</f>
        <v>0</v>
      </c>
      <c r="AA15" s="0" t="n">
        <f aca="false">IF(AD15=15,J15,0)</f>
        <v>0</v>
      </c>
      <c r="AB15" s="0" t="n">
        <f aca="false">IF(AD15=21,J15,0)</f>
        <v>0</v>
      </c>
      <c r="AD15" s="0" t="n">
        <v>21</v>
      </c>
      <c r="AE15" s="0" t="n">
        <f aca="false">G15*AG15</f>
        <v>0</v>
      </c>
      <c r="AF15" s="0" t="n">
        <f aca="false">G15*(1-AG15)</f>
        <v>0</v>
      </c>
      <c r="AG15" s="0" t="n">
        <v>0.0112461317835308</v>
      </c>
      <c r="AM15" s="0" t="n">
        <f aca="false">F15*AE15</f>
        <v>0</v>
      </c>
      <c r="AN15" s="0" t="n">
        <f aca="false">F15*AF15</f>
        <v>0</v>
      </c>
      <c r="AO15" s="0" t="s">
        <v>49</v>
      </c>
      <c r="AP15" s="0" t="s">
        <v>50</v>
      </c>
      <c r="AQ15" s="27" t="s">
        <v>51</v>
      </c>
    </row>
    <row r="16" customFormat="false" ht="12.75" hidden="false" customHeight="true" outlineLevel="0" collapsed="false">
      <c r="C16" s="30" t="s">
        <v>56</v>
      </c>
      <c r="D16" s="31" t="s">
        <v>65</v>
      </c>
      <c r="E16" s="31"/>
      <c r="F16" s="31"/>
      <c r="G16" s="31"/>
      <c r="H16" s="31"/>
      <c r="I16" s="31"/>
      <c r="J16" s="31"/>
      <c r="K16" s="31"/>
      <c r="L16" s="31"/>
      <c r="M16" s="31"/>
    </row>
    <row r="17" customFormat="false" ht="12.75" hidden="false" customHeight="false" outlineLevel="0" collapsed="false">
      <c r="A17" s="1" t="s">
        <v>66</v>
      </c>
      <c r="B17" s="2" t="s">
        <v>40</v>
      </c>
      <c r="C17" s="2" t="s">
        <v>67</v>
      </c>
      <c r="D17" s="0" t="s">
        <v>68</v>
      </c>
      <c r="E17" s="0" t="s">
        <v>55</v>
      </c>
      <c r="F17" s="0" t="n">
        <v>72</v>
      </c>
      <c r="G17" s="0" t="n">
        <v>0</v>
      </c>
      <c r="H17" s="0" t="n">
        <f aca="false">F17*AE17</f>
        <v>0</v>
      </c>
      <c r="I17" s="0" t="n">
        <f aca="false">J17-H17</f>
        <v>0</v>
      </c>
      <c r="J17" s="0" t="n">
        <f aca="false">F17*G17</f>
        <v>0</v>
      </c>
      <c r="K17" s="0" t="n">
        <v>0</v>
      </c>
      <c r="L17" s="0" t="n">
        <f aca="false">F17*K17</f>
        <v>0</v>
      </c>
      <c r="M17" s="0" t="s">
        <v>48</v>
      </c>
      <c r="N17" s="0" t="n">
        <v>1</v>
      </c>
      <c r="O17" s="0" t="n">
        <f aca="false">IF(N17=5,I17,0)</f>
        <v>0</v>
      </c>
      <c r="Z17" s="0" t="n">
        <f aca="false">IF(AD17=0,J17,0)</f>
        <v>0</v>
      </c>
      <c r="AA17" s="0" t="n">
        <f aca="false">IF(AD17=15,J17,0)</f>
        <v>0</v>
      </c>
      <c r="AB17" s="0" t="n">
        <f aca="false">IF(AD17=21,J17,0)</f>
        <v>0</v>
      </c>
      <c r="AD17" s="0" t="n">
        <v>21</v>
      </c>
      <c r="AE17" s="0" t="n">
        <f aca="false">G17*AG17</f>
        <v>0</v>
      </c>
      <c r="AF17" s="0" t="n">
        <f aca="false">G17*(1-AG17)</f>
        <v>0</v>
      </c>
      <c r="AG17" s="0" t="n">
        <v>0.0056710775047259</v>
      </c>
      <c r="AM17" s="0" t="n">
        <f aca="false">F17*AE17</f>
        <v>0</v>
      </c>
      <c r="AN17" s="0" t="n">
        <f aca="false">F17*AF17</f>
        <v>0</v>
      </c>
      <c r="AO17" s="0" t="s">
        <v>49</v>
      </c>
      <c r="AP17" s="0" t="s">
        <v>50</v>
      </c>
      <c r="AQ17" s="27" t="s">
        <v>51</v>
      </c>
    </row>
    <row r="18" customFormat="false" ht="12.75" hidden="false" customHeight="true" outlineLevel="0" collapsed="false">
      <c r="C18" s="30" t="s">
        <v>56</v>
      </c>
      <c r="D18" s="31" t="s">
        <v>69</v>
      </c>
      <c r="E18" s="31"/>
      <c r="F18" s="31"/>
      <c r="G18" s="31"/>
      <c r="H18" s="31"/>
      <c r="I18" s="31"/>
      <c r="J18" s="31"/>
      <c r="K18" s="31"/>
      <c r="L18" s="31"/>
      <c r="M18" s="31"/>
    </row>
    <row r="19" customFormat="false" ht="12.75" hidden="false" customHeight="false" outlineLevel="0" collapsed="false">
      <c r="A19" s="1" t="s">
        <v>70</v>
      </c>
      <c r="B19" s="2" t="s">
        <v>40</v>
      </c>
      <c r="C19" s="2" t="s">
        <v>71</v>
      </c>
      <c r="D19" s="0" t="s">
        <v>72</v>
      </c>
      <c r="E19" s="0" t="s">
        <v>55</v>
      </c>
      <c r="F19" s="0" t="n">
        <v>36</v>
      </c>
      <c r="G19" s="0" t="n">
        <v>0</v>
      </c>
      <c r="H19" s="0" t="n">
        <f aca="false">F19*AE19</f>
        <v>0</v>
      </c>
      <c r="I19" s="0" t="n">
        <f aca="false">J19-H19</f>
        <v>0</v>
      </c>
      <c r="J19" s="0" t="n">
        <f aca="false">F19*G19</f>
        <v>0</v>
      </c>
      <c r="K19" s="0" t="n">
        <v>0</v>
      </c>
      <c r="L19" s="0" t="n">
        <f aca="false">F19*K19</f>
        <v>0</v>
      </c>
      <c r="M19" s="0" t="s">
        <v>48</v>
      </c>
      <c r="N19" s="0" t="n">
        <v>1</v>
      </c>
      <c r="O19" s="0" t="n">
        <f aca="false">IF(N19=5,I19,0)</f>
        <v>0</v>
      </c>
      <c r="Z19" s="0" t="n">
        <f aca="false">IF(AD19=0,J19,0)</f>
        <v>0</v>
      </c>
      <c r="AA19" s="0" t="n">
        <f aca="false">IF(AD19=15,J19,0)</f>
        <v>0</v>
      </c>
      <c r="AB19" s="0" t="n">
        <f aca="false">IF(AD19=21,J19,0)</f>
        <v>0</v>
      </c>
      <c r="AD19" s="0" t="n">
        <v>21</v>
      </c>
      <c r="AE19" s="0" t="n">
        <f aca="false">G19*AG19</f>
        <v>0</v>
      </c>
      <c r="AF19" s="0" t="n">
        <f aca="false">G19*(1-AG19)</f>
        <v>0</v>
      </c>
      <c r="AG19" s="0" t="n">
        <v>0</v>
      </c>
      <c r="AM19" s="0" t="n">
        <f aca="false">F19*AE19</f>
        <v>0</v>
      </c>
      <c r="AN19" s="0" t="n">
        <f aca="false">F19*AF19</f>
        <v>0</v>
      </c>
      <c r="AO19" s="0" t="s">
        <v>49</v>
      </c>
      <c r="AP19" s="0" t="s">
        <v>50</v>
      </c>
      <c r="AQ19" s="27" t="s">
        <v>51</v>
      </c>
    </row>
    <row r="20" customFormat="false" ht="12.75" hidden="false" customHeight="true" outlineLevel="0" collapsed="false">
      <c r="C20" s="30" t="s">
        <v>56</v>
      </c>
      <c r="D20" s="31" t="s">
        <v>73</v>
      </c>
      <c r="E20" s="31"/>
      <c r="F20" s="31"/>
      <c r="G20" s="31"/>
      <c r="H20" s="31"/>
      <c r="I20" s="31"/>
      <c r="J20" s="31"/>
      <c r="K20" s="31"/>
      <c r="L20" s="31"/>
      <c r="M20" s="31"/>
    </row>
    <row r="21" customFormat="false" ht="12.75" hidden="false" customHeight="false" outlineLevel="0" collapsed="false">
      <c r="A21" s="28"/>
      <c r="B21" s="29" t="s">
        <v>40</v>
      </c>
      <c r="C21" s="29" t="s">
        <v>74</v>
      </c>
      <c r="D21" s="27" t="s">
        <v>75</v>
      </c>
      <c r="E21" s="27"/>
      <c r="F21" s="27"/>
      <c r="G21" s="27"/>
      <c r="H21" s="27" t="n">
        <f aca="false">SUM(H22:H22)</f>
        <v>0</v>
      </c>
      <c r="I21" s="27" t="n">
        <f aca="false">SUM(I22:I22)</f>
        <v>0</v>
      </c>
      <c r="J21" s="27" t="n">
        <f aca="false">H21+I21</f>
        <v>0</v>
      </c>
      <c r="K21" s="27"/>
      <c r="L21" s="27" t="n">
        <f aca="false">SUM(L22:L22)</f>
        <v>0</v>
      </c>
      <c r="M21" s="27"/>
      <c r="P21" s="27" t="n">
        <f aca="false">IF(Q21="PR",J21,SUM(O22:O22))</f>
        <v>0</v>
      </c>
      <c r="Q21" s="27" t="s">
        <v>43</v>
      </c>
      <c r="R21" s="27" t="n">
        <f aca="false">IF(Q21="HS",H21,0)</f>
        <v>0</v>
      </c>
      <c r="S21" s="27" t="n">
        <f aca="false">IF(Q21="HS",I21-P21,0)</f>
        <v>0</v>
      </c>
      <c r="T21" s="27" t="n">
        <f aca="false">IF(Q21="PS",H21,0)</f>
        <v>0</v>
      </c>
      <c r="U21" s="27" t="n">
        <f aca="false">IF(Q21="PS",I21-P21,0)</f>
        <v>0</v>
      </c>
      <c r="V21" s="27" t="n">
        <f aca="false">IF(Q21="MP",H21,0)</f>
        <v>0</v>
      </c>
      <c r="W21" s="27" t="n">
        <f aca="false">IF(Q21="MP",I21-P21,0)</f>
        <v>0</v>
      </c>
      <c r="X21" s="27" t="n">
        <f aca="false">IF(Q21="OM",H21,0)</f>
        <v>0</v>
      </c>
      <c r="Y21" s="27" t="n">
        <v>19</v>
      </c>
      <c r="AI21" s="0" t="n">
        <f aca="false">SUM(Z22:Z22)</f>
        <v>0</v>
      </c>
      <c r="AJ21" s="0" t="n">
        <f aca="false">SUM(AA22:AA22)</f>
        <v>0</v>
      </c>
      <c r="AK21" s="0" t="n">
        <f aca="false">SUM(AB22:AB22)</f>
        <v>0</v>
      </c>
    </row>
    <row r="22" customFormat="false" ht="12.75" hidden="false" customHeight="false" outlineLevel="0" collapsed="false">
      <c r="A22" s="1" t="s">
        <v>76</v>
      </c>
      <c r="B22" s="2" t="s">
        <v>40</v>
      </c>
      <c r="C22" s="2" t="s">
        <v>77</v>
      </c>
      <c r="D22" s="0" t="s">
        <v>78</v>
      </c>
      <c r="E22" s="0" t="s">
        <v>79</v>
      </c>
      <c r="F22" s="0" t="n">
        <v>0.36</v>
      </c>
      <c r="G22" s="0" t="n">
        <v>0</v>
      </c>
      <c r="H22" s="0" t="n">
        <f aca="false">F22*AE22</f>
        <v>0</v>
      </c>
      <c r="I22" s="0" t="n">
        <f aca="false">J22-H22</f>
        <v>0</v>
      </c>
      <c r="J22" s="0" t="n">
        <f aca="false">F22*G22</f>
        <v>0</v>
      </c>
      <c r="K22" s="0" t="n">
        <v>0</v>
      </c>
      <c r="L22" s="0" t="n">
        <f aca="false">F22*K22</f>
        <v>0</v>
      </c>
      <c r="M22" s="0" t="s">
        <v>48</v>
      </c>
      <c r="N22" s="0" t="n">
        <v>1</v>
      </c>
      <c r="O22" s="0" t="n">
        <f aca="false">IF(N22=5,I22,0)</f>
        <v>0</v>
      </c>
      <c r="Z22" s="0" t="n">
        <f aca="false">IF(AD22=0,J22,0)</f>
        <v>0</v>
      </c>
      <c r="AA22" s="0" t="n">
        <f aca="false">IF(AD22=15,J22,0)</f>
        <v>0</v>
      </c>
      <c r="AB22" s="0" t="n">
        <f aca="false">IF(AD22=21,J22,0)</f>
        <v>0</v>
      </c>
      <c r="AD22" s="0" t="n">
        <v>21</v>
      </c>
      <c r="AE22" s="0" t="n">
        <f aca="false">G22*AG22</f>
        <v>0</v>
      </c>
      <c r="AF22" s="0" t="n">
        <f aca="false">G22*(1-AG22)</f>
        <v>0</v>
      </c>
      <c r="AG22" s="0" t="n">
        <v>0</v>
      </c>
      <c r="AM22" s="0" t="n">
        <f aca="false">F22*AE22</f>
        <v>0</v>
      </c>
      <c r="AN22" s="0" t="n">
        <f aca="false">F22*AF22</f>
        <v>0</v>
      </c>
      <c r="AO22" s="0" t="s">
        <v>80</v>
      </c>
      <c r="AP22" s="0" t="s">
        <v>50</v>
      </c>
      <c r="AQ22" s="27" t="s">
        <v>51</v>
      </c>
    </row>
    <row r="23" customFormat="false" ht="12.75" hidden="false" customHeight="true" outlineLevel="0" collapsed="false">
      <c r="C23" s="30" t="s">
        <v>56</v>
      </c>
      <c r="D23" s="31" t="s">
        <v>81</v>
      </c>
      <c r="E23" s="31"/>
      <c r="F23" s="31"/>
      <c r="G23" s="31"/>
      <c r="H23" s="31"/>
      <c r="I23" s="31"/>
      <c r="J23" s="31"/>
      <c r="K23" s="31"/>
      <c r="L23" s="31"/>
      <c r="M23" s="31"/>
    </row>
    <row r="24" customFormat="false" ht="12.75" hidden="false" customHeight="false" outlineLevel="0" collapsed="false">
      <c r="A24" s="28"/>
      <c r="B24" s="29" t="s">
        <v>40</v>
      </c>
      <c r="C24" s="29" t="s">
        <v>82</v>
      </c>
      <c r="D24" s="27" t="s">
        <v>83</v>
      </c>
      <c r="E24" s="27"/>
      <c r="F24" s="27"/>
      <c r="G24" s="27"/>
      <c r="H24" s="27" t="n">
        <f aca="false">SUM(H25:H25)</f>
        <v>0</v>
      </c>
      <c r="I24" s="27" t="n">
        <f aca="false">SUM(I25:I25)</f>
        <v>0</v>
      </c>
      <c r="J24" s="27" t="n">
        <f aca="false">H24+I24</f>
        <v>0</v>
      </c>
      <c r="K24" s="27"/>
      <c r="L24" s="27" t="n">
        <f aca="false">SUM(L25:L25)</f>
        <v>0</v>
      </c>
      <c r="M24" s="27"/>
      <c r="P24" s="27" t="n">
        <f aca="false">IF(Q24="PR",J24,SUM(O25:O25))</f>
        <v>0</v>
      </c>
      <c r="Q24" s="27"/>
      <c r="R24" s="27" t="n">
        <f aca="false">IF(Q24="HS",H24,0)</f>
        <v>0</v>
      </c>
      <c r="S24" s="27" t="n">
        <f aca="false">IF(Q24="HS",I24-P24,0)</f>
        <v>0</v>
      </c>
      <c r="T24" s="27" t="n">
        <f aca="false">IF(Q24="PS",H24,0)</f>
        <v>0</v>
      </c>
      <c r="U24" s="27" t="n">
        <f aca="false">IF(Q24="PS",I24-P24,0)</f>
        <v>0</v>
      </c>
      <c r="V24" s="27" t="n">
        <f aca="false">IF(Q24="MP",H24,0)</f>
        <v>0</v>
      </c>
      <c r="W24" s="27" t="n">
        <f aca="false">IF(Q24="MP",I24-P24,0)</f>
        <v>0</v>
      </c>
      <c r="X24" s="27" t="n">
        <f aca="false">IF(Q24="OM",H24,0)</f>
        <v>0</v>
      </c>
      <c r="Y24" s="27" t="s">
        <v>82</v>
      </c>
      <c r="AI24" s="0" t="n">
        <f aca="false">SUM(Z25:Z25)</f>
        <v>0</v>
      </c>
      <c r="AJ24" s="0" t="n">
        <f aca="false">SUM(AA25:AA25)</f>
        <v>0</v>
      </c>
      <c r="AK24" s="0" t="n">
        <f aca="false">SUM(AB25:AB25)</f>
        <v>0</v>
      </c>
    </row>
    <row r="25" customFormat="false" ht="12.75" hidden="false" customHeight="false" outlineLevel="0" collapsed="false">
      <c r="A25" s="1" t="s">
        <v>84</v>
      </c>
      <c r="B25" s="2" t="s">
        <v>40</v>
      </c>
      <c r="C25" s="2" t="s">
        <v>85</v>
      </c>
      <c r="D25" s="0" t="s">
        <v>86</v>
      </c>
      <c r="E25" s="0" t="s">
        <v>79</v>
      </c>
      <c r="F25" s="0" t="n">
        <v>0.72</v>
      </c>
      <c r="G25" s="0" t="n">
        <v>0</v>
      </c>
      <c r="H25" s="0" t="n">
        <f aca="false">F25*AE25</f>
        <v>0</v>
      </c>
      <c r="I25" s="0" t="n">
        <f aca="false">J25-H25</f>
        <v>0</v>
      </c>
      <c r="J25" s="0" t="n">
        <f aca="false">F25*G25</f>
        <v>0</v>
      </c>
      <c r="K25" s="0" t="n">
        <v>0</v>
      </c>
      <c r="L25" s="0" t="n">
        <f aca="false">F25*K25</f>
        <v>0</v>
      </c>
      <c r="M25" s="0" t="s">
        <v>48</v>
      </c>
      <c r="N25" s="0" t="n">
        <v>5</v>
      </c>
      <c r="O25" s="0" t="n">
        <f aca="false">IF(N25=5,I25,0)</f>
        <v>0</v>
      </c>
      <c r="Z25" s="0" t="n">
        <f aca="false">IF(AD25=0,J25,0)</f>
        <v>0</v>
      </c>
      <c r="AA25" s="0" t="n">
        <f aca="false">IF(AD25=15,J25,0)</f>
        <v>0</v>
      </c>
      <c r="AB25" s="0" t="n">
        <f aca="false">IF(AD25=21,J25,0)</f>
        <v>0</v>
      </c>
      <c r="AD25" s="0" t="n">
        <v>21</v>
      </c>
      <c r="AE25" s="0" t="n">
        <f aca="false">G25*AG25</f>
        <v>0</v>
      </c>
      <c r="AF25" s="0" t="n">
        <f aca="false">G25*(1-AG25)</f>
        <v>0</v>
      </c>
      <c r="AG25" s="0" t="n">
        <v>0</v>
      </c>
      <c r="AM25" s="0" t="n">
        <f aca="false">F25*AE25</f>
        <v>0</v>
      </c>
      <c r="AN25" s="0" t="n">
        <f aca="false">F25*AF25</f>
        <v>0</v>
      </c>
      <c r="AO25" s="0" t="s">
        <v>87</v>
      </c>
      <c r="AP25" s="0" t="s">
        <v>88</v>
      </c>
      <c r="AQ25" s="27" t="s">
        <v>51</v>
      </c>
    </row>
    <row r="26" customFormat="false" ht="12.75" hidden="false" customHeight="true" outlineLevel="0" collapsed="false">
      <c r="C26" s="30" t="s">
        <v>56</v>
      </c>
      <c r="D26" s="31" t="s">
        <v>89</v>
      </c>
      <c r="E26" s="31"/>
      <c r="F26" s="31"/>
      <c r="G26" s="31"/>
      <c r="H26" s="31"/>
      <c r="I26" s="31"/>
      <c r="J26" s="31"/>
      <c r="K26" s="31"/>
      <c r="L26" s="31"/>
      <c r="M26" s="31"/>
    </row>
    <row r="27" customFormat="false" ht="12.75" hidden="false" customHeight="false" outlineLevel="0" collapsed="false">
      <c r="A27" s="28"/>
      <c r="B27" s="29" t="s">
        <v>40</v>
      </c>
      <c r="C27" s="29" t="s">
        <v>90</v>
      </c>
      <c r="D27" s="27" t="s">
        <v>91</v>
      </c>
      <c r="E27" s="27"/>
      <c r="F27" s="27"/>
      <c r="G27" s="27"/>
      <c r="H27" s="27" t="n">
        <f aca="false">SUM(H28:H28)</f>
        <v>0</v>
      </c>
      <c r="I27" s="27" t="n">
        <f aca="false">SUM(I28:I28)</f>
        <v>0</v>
      </c>
      <c r="J27" s="27" t="n">
        <f aca="false">H27+I27</f>
        <v>0</v>
      </c>
      <c r="K27" s="27"/>
      <c r="L27" s="27" t="n">
        <f aca="false">SUM(L28:L28)</f>
        <v>0</v>
      </c>
      <c r="M27" s="27"/>
      <c r="P27" s="27" t="n">
        <f aca="false">IF(Q27="PR",J27,SUM(O28:O28))</f>
        <v>0</v>
      </c>
      <c r="Q27" s="27"/>
      <c r="R27" s="27" t="n">
        <f aca="false">IF(Q27="HS",H27,0)</f>
        <v>0</v>
      </c>
      <c r="S27" s="27" t="n">
        <f aca="false">IF(Q27="HS",I27-P27,0)</f>
        <v>0</v>
      </c>
      <c r="T27" s="27" t="n">
        <f aca="false">IF(Q27="PS",H27,0)</f>
        <v>0</v>
      </c>
      <c r="U27" s="27" t="n">
        <f aca="false">IF(Q27="PS",I27-P27,0)</f>
        <v>0</v>
      </c>
      <c r="V27" s="27" t="n">
        <f aca="false">IF(Q27="MP",H27,0)</f>
        <v>0</v>
      </c>
      <c r="W27" s="27" t="n">
        <f aca="false">IF(Q27="MP",I27-P27,0)</f>
        <v>0</v>
      </c>
      <c r="X27" s="27" t="n">
        <f aca="false">IF(Q27="OM",H27,0)</f>
        <v>0</v>
      </c>
      <c r="Y27" s="27" t="s">
        <v>90</v>
      </c>
      <c r="AI27" s="0" t="n">
        <f aca="false">SUM(Z28:Z28)</f>
        <v>0</v>
      </c>
      <c r="AJ27" s="0" t="n">
        <f aca="false">SUM(AA28:AA28)</f>
        <v>0</v>
      </c>
      <c r="AK27" s="0" t="n">
        <f aca="false">SUM(AB28:AB28)</f>
        <v>0</v>
      </c>
    </row>
    <row r="28" customFormat="false" ht="12.75" hidden="false" customHeight="false" outlineLevel="0" collapsed="false">
      <c r="A28" s="1" t="s">
        <v>92</v>
      </c>
      <c r="B28" s="2" t="s">
        <v>40</v>
      </c>
      <c r="C28" s="2" t="s">
        <v>93</v>
      </c>
      <c r="D28" s="0" t="s">
        <v>94</v>
      </c>
      <c r="E28" s="0" t="s">
        <v>95</v>
      </c>
      <c r="F28" s="0" t="n">
        <v>1</v>
      </c>
      <c r="G28" s="0" t="n">
        <v>0</v>
      </c>
      <c r="H28" s="0" t="n">
        <f aca="false">F28*AE28</f>
        <v>0</v>
      </c>
      <c r="I28" s="0" t="n">
        <f aca="false">J28-H28</f>
        <v>0</v>
      </c>
      <c r="J28" s="0" t="n">
        <f aca="false">F28*G28</f>
        <v>0</v>
      </c>
      <c r="K28" s="0" t="n">
        <v>0</v>
      </c>
      <c r="L28" s="0" t="n">
        <f aca="false">F28*K28</f>
        <v>0</v>
      </c>
      <c r="N28" s="0" t="n">
        <v>1</v>
      </c>
      <c r="O28" s="0" t="n">
        <f aca="false">IF(N28=5,I28,0)</f>
        <v>0</v>
      </c>
      <c r="Z28" s="0" t="n">
        <f aca="false">IF(AD28=0,J28,0)</f>
        <v>0</v>
      </c>
      <c r="AA28" s="0" t="n">
        <f aca="false">IF(AD28=15,J28,0)</f>
        <v>0</v>
      </c>
      <c r="AB28" s="0" t="n">
        <f aca="false">IF(AD28=21,J28,0)</f>
        <v>0</v>
      </c>
      <c r="AD28" s="0" t="n">
        <v>21</v>
      </c>
      <c r="AE28" s="0" t="n">
        <f aca="false">G28*AG28</f>
        <v>0</v>
      </c>
      <c r="AF28" s="0" t="n">
        <f aca="false">G28*(1-AG28)</f>
        <v>0</v>
      </c>
      <c r="AG28" s="0" t="n">
        <v>1</v>
      </c>
      <c r="AM28" s="0" t="n">
        <f aca="false">F28*AE28</f>
        <v>0</v>
      </c>
      <c r="AN28" s="0" t="n">
        <f aca="false">F28*AF28</f>
        <v>0</v>
      </c>
      <c r="AO28" s="0" t="s">
        <v>96</v>
      </c>
      <c r="AP28" s="0" t="s">
        <v>88</v>
      </c>
      <c r="AQ28" s="27" t="s">
        <v>51</v>
      </c>
    </row>
    <row r="29" customFormat="false" ht="76.5" hidden="false" customHeight="true" outlineLevel="0" collapsed="false">
      <c r="C29" s="30" t="s">
        <v>56</v>
      </c>
      <c r="D29" s="31" t="s">
        <v>97</v>
      </c>
      <c r="E29" s="31"/>
      <c r="F29" s="31"/>
      <c r="G29" s="31"/>
      <c r="H29" s="31"/>
      <c r="I29" s="31"/>
      <c r="J29" s="31"/>
      <c r="K29" s="31"/>
      <c r="L29" s="31"/>
      <c r="M29" s="31"/>
    </row>
    <row r="30" customFormat="false" ht="12.75" hidden="false" customHeight="false" outlineLevel="0" collapsed="false">
      <c r="A30" s="28"/>
      <c r="B30" s="29" t="s">
        <v>40</v>
      </c>
      <c r="C30" s="29" t="s">
        <v>98</v>
      </c>
      <c r="D30" s="27" t="s">
        <v>99</v>
      </c>
      <c r="E30" s="27"/>
      <c r="F30" s="27"/>
      <c r="G30" s="27"/>
      <c r="H30" s="27" t="n">
        <f aca="false">SUM(H31:H31)</f>
        <v>0</v>
      </c>
      <c r="I30" s="27" t="n">
        <f aca="false">SUM(I31:I31)</f>
        <v>0</v>
      </c>
      <c r="J30" s="27" t="n">
        <f aca="false">H30+I30</f>
        <v>0</v>
      </c>
      <c r="K30" s="27"/>
      <c r="L30" s="27" t="n">
        <f aca="false">SUM(L31:L31)</f>
        <v>0</v>
      </c>
      <c r="M30" s="27"/>
      <c r="P30" s="27" t="n">
        <f aca="false">IF(Q30="PR",J30,SUM(O31:O31))</f>
        <v>0</v>
      </c>
      <c r="Q30" s="27"/>
      <c r="R30" s="27" t="n">
        <f aca="false">IF(Q30="HS",H30,0)</f>
        <v>0</v>
      </c>
      <c r="S30" s="27" t="n">
        <f aca="false">IF(Q30="HS",I30-P30,0)</f>
        <v>0</v>
      </c>
      <c r="T30" s="27" t="n">
        <f aca="false">IF(Q30="PS",H30,0)</f>
        <v>0</v>
      </c>
      <c r="U30" s="27" t="n">
        <f aca="false">IF(Q30="PS",I30-P30,0)</f>
        <v>0</v>
      </c>
      <c r="V30" s="27" t="n">
        <f aca="false">IF(Q30="MP",H30,0)</f>
        <v>0</v>
      </c>
      <c r="W30" s="27" t="n">
        <f aca="false">IF(Q30="MP",I30-P30,0)</f>
        <v>0</v>
      </c>
      <c r="X30" s="27" t="n">
        <f aca="false">IF(Q30="OM",H30,0)</f>
        <v>0</v>
      </c>
      <c r="Y30" s="27" t="s">
        <v>98</v>
      </c>
      <c r="AI30" s="0" t="n">
        <f aca="false">SUM(Z31:Z31)</f>
        <v>0</v>
      </c>
      <c r="AJ30" s="0" t="n">
        <f aca="false">SUM(AA31:AA31)</f>
        <v>0</v>
      </c>
      <c r="AK30" s="0" t="n">
        <f aca="false">SUM(AB31:AB31)</f>
        <v>0</v>
      </c>
    </row>
    <row r="31" customFormat="false" ht="12.75" hidden="false" customHeight="false" outlineLevel="0" collapsed="false">
      <c r="A31" s="1" t="s">
        <v>100</v>
      </c>
      <c r="B31" s="2" t="s">
        <v>40</v>
      </c>
      <c r="C31" s="2" t="s">
        <v>98</v>
      </c>
      <c r="D31" s="0" t="s">
        <v>101</v>
      </c>
      <c r="F31" s="0" t="n">
        <v>41</v>
      </c>
      <c r="G31" s="0" t="n">
        <v>0</v>
      </c>
      <c r="H31" s="0" t="n">
        <f aca="false">F31*AE31</f>
        <v>0</v>
      </c>
      <c r="I31" s="0" t="n">
        <f aca="false">J31-H31</f>
        <v>0</v>
      </c>
      <c r="J31" s="0" t="n">
        <f aca="false">F31*G31</f>
        <v>0</v>
      </c>
      <c r="K31" s="0" t="n">
        <v>0</v>
      </c>
      <c r="L31" s="0" t="n">
        <f aca="false">F31*K31</f>
        <v>0</v>
      </c>
      <c r="N31" s="0" t="n">
        <v>1</v>
      </c>
      <c r="O31" s="0" t="n">
        <f aca="false">IF(N31=5,I31,0)</f>
        <v>0</v>
      </c>
      <c r="Z31" s="0" t="n">
        <f aca="false">IF(AD31=0,J31,0)</f>
        <v>0</v>
      </c>
      <c r="AA31" s="0" t="n">
        <f aca="false">IF(AD31=15,J31,0)</f>
        <v>0</v>
      </c>
      <c r="AB31" s="0" t="n">
        <f aca="false">IF(AD31=21,J31,0)</f>
        <v>0</v>
      </c>
      <c r="AD31" s="0" t="n">
        <v>21</v>
      </c>
      <c r="AE31" s="0" t="n">
        <f aca="false">G31*AG31</f>
        <v>0</v>
      </c>
      <c r="AF31" s="0" t="n">
        <f aca="false">G31*(1-AG31)</f>
        <v>0</v>
      </c>
      <c r="AG31" s="0" t="n">
        <v>1</v>
      </c>
      <c r="AM31" s="0" t="n">
        <f aca="false">F31*AE31</f>
        <v>0</v>
      </c>
      <c r="AN31" s="0" t="n">
        <f aca="false">F31*AF31</f>
        <v>0</v>
      </c>
      <c r="AO31" s="0" t="s">
        <v>102</v>
      </c>
      <c r="AP31" s="0" t="s">
        <v>88</v>
      </c>
      <c r="AQ31" s="27" t="s">
        <v>51</v>
      </c>
    </row>
    <row r="32" customFormat="false" ht="12.75" hidden="false" customHeight="false" outlineLevel="0" collapsed="false">
      <c r="A32" s="28"/>
      <c r="B32" s="29" t="s">
        <v>40</v>
      </c>
      <c r="C32" s="29" t="s">
        <v>103</v>
      </c>
      <c r="D32" s="27" t="s">
        <v>104</v>
      </c>
      <c r="E32" s="27"/>
      <c r="F32" s="27"/>
      <c r="G32" s="27"/>
      <c r="H32" s="27" t="n">
        <f aca="false">SUM(H33:H40)</f>
        <v>0</v>
      </c>
      <c r="I32" s="27" t="n">
        <f aca="false">SUM(I33:I40)</f>
        <v>0</v>
      </c>
      <c r="J32" s="27" t="n">
        <f aca="false">H32+I32</f>
        <v>0</v>
      </c>
      <c r="K32" s="27"/>
      <c r="L32" s="27" t="n">
        <f aca="false">SUM(L33:L40)</f>
        <v>0</v>
      </c>
      <c r="M32" s="27"/>
      <c r="P32" s="27" t="n">
        <f aca="false">IF(Q32="PR",J32,SUM(O33:O40))</f>
        <v>0</v>
      </c>
      <c r="Q32" s="27"/>
      <c r="R32" s="27" t="n">
        <f aca="false">IF(Q32="HS",H32,0)</f>
        <v>0</v>
      </c>
      <c r="S32" s="27" t="n">
        <f aca="false">IF(Q32="HS",I32-P32,0)</f>
        <v>0</v>
      </c>
      <c r="T32" s="27" t="n">
        <f aca="false">IF(Q32="PS",H32,0)</f>
        <v>0</v>
      </c>
      <c r="U32" s="27" t="n">
        <f aca="false">IF(Q32="PS",I32-P32,0)</f>
        <v>0</v>
      </c>
      <c r="V32" s="27" t="n">
        <f aca="false">IF(Q32="MP",H32,0)</f>
        <v>0</v>
      </c>
      <c r="W32" s="27" t="n">
        <f aca="false">IF(Q32="MP",I32-P32,0)</f>
        <v>0</v>
      </c>
      <c r="X32" s="27" t="n">
        <f aca="false">IF(Q32="OM",H32,0)</f>
        <v>0</v>
      </c>
      <c r="Y32" s="27" t="s">
        <v>103</v>
      </c>
      <c r="AI32" s="0" t="n">
        <f aca="false">SUM(Z33:Z40)</f>
        <v>0</v>
      </c>
      <c r="AJ32" s="0" t="n">
        <f aca="false">SUM(AA33:AA40)</f>
        <v>0</v>
      </c>
      <c r="AK32" s="0" t="n">
        <f aca="false">SUM(AB33:AB40)</f>
        <v>0</v>
      </c>
    </row>
    <row r="33" customFormat="false" ht="12.75" hidden="false" customHeight="false" outlineLevel="0" collapsed="false">
      <c r="A33" s="1" t="s">
        <v>105</v>
      </c>
      <c r="B33" s="2" t="s">
        <v>40</v>
      </c>
      <c r="C33" s="2" t="s">
        <v>103</v>
      </c>
      <c r="D33" s="0" t="s">
        <v>106</v>
      </c>
      <c r="E33" s="0" t="s">
        <v>55</v>
      </c>
      <c r="F33" s="0" t="n">
        <v>36</v>
      </c>
      <c r="G33" s="0" t="n">
        <v>0</v>
      </c>
      <c r="H33" s="0" t="n">
        <f aca="false">F33*AE33</f>
        <v>0</v>
      </c>
      <c r="I33" s="0" t="n">
        <f aca="false">J33-H33</f>
        <v>0</v>
      </c>
      <c r="J33" s="0" t="n">
        <f aca="false">F33*G33</f>
        <v>0</v>
      </c>
      <c r="K33" s="0" t="n">
        <v>0</v>
      </c>
      <c r="L33" s="0" t="n">
        <f aca="false">F33*K33</f>
        <v>0</v>
      </c>
      <c r="N33" s="0" t="n">
        <v>1</v>
      </c>
      <c r="O33" s="0" t="n">
        <f aca="false">IF(N33=5,I33,0)</f>
        <v>0</v>
      </c>
      <c r="Z33" s="0" t="n">
        <f aca="false">IF(AD33=0,J33,0)</f>
        <v>0</v>
      </c>
      <c r="AA33" s="0" t="n">
        <f aca="false">IF(AD33=15,J33,0)</f>
        <v>0</v>
      </c>
      <c r="AB33" s="0" t="n">
        <f aca="false">IF(AD33=21,J33,0)</f>
        <v>0</v>
      </c>
      <c r="AD33" s="0" t="n">
        <v>21</v>
      </c>
      <c r="AE33" s="0" t="n">
        <f aca="false">G33*AG33</f>
        <v>0</v>
      </c>
      <c r="AF33" s="0" t="n">
        <f aca="false">G33*(1-AG33)</f>
        <v>0</v>
      </c>
      <c r="AG33" s="0" t="n">
        <v>1</v>
      </c>
      <c r="AM33" s="0" t="n">
        <f aca="false">F33*AE33</f>
        <v>0</v>
      </c>
      <c r="AN33" s="0" t="n">
        <f aca="false">F33*AF33</f>
        <v>0</v>
      </c>
      <c r="AO33" s="0" t="s">
        <v>107</v>
      </c>
      <c r="AP33" s="0" t="s">
        <v>88</v>
      </c>
      <c r="AQ33" s="27" t="s">
        <v>51</v>
      </c>
    </row>
    <row r="34" customFormat="false" ht="12.75" hidden="false" customHeight="true" outlineLevel="0" collapsed="false">
      <c r="C34" s="30" t="s">
        <v>56</v>
      </c>
      <c r="D34" s="31" t="s">
        <v>108</v>
      </c>
      <c r="E34" s="31"/>
      <c r="F34" s="31"/>
      <c r="G34" s="31"/>
      <c r="H34" s="31"/>
      <c r="I34" s="31"/>
      <c r="J34" s="31"/>
      <c r="K34" s="31"/>
      <c r="L34" s="31"/>
      <c r="M34" s="31"/>
    </row>
    <row r="35" customFormat="false" ht="12.75" hidden="false" customHeight="false" outlineLevel="0" collapsed="false">
      <c r="A35" s="1" t="s">
        <v>109</v>
      </c>
      <c r="B35" s="2" t="s">
        <v>40</v>
      </c>
      <c r="C35" s="2" t="s">
        <v>110</v>
      </c>
      <c r="D35" s="0" t="s">
        <v>111</v>
      </c>
      <c r="E35" s="0" t="s">
        <v>112</v>
      </c>
      <c r="F35" s="0" t="n">
        <v>41</v>
      </c>
      <c r="G35" s="0" t="n">
        <v>0</v>
      </c>
      <c r="H35" s="0" t="n">
        <f aca="false">F35*AE35</f>
        <v>0</v>
      </c>
      <c r="I35" s="0" t="n">
        <f aca="false">J35-H35</f>
        <v>0</v>
      </c>
      <c r="J35" s="0" t="n">
        <f aca="false">F35*G35</f>
        <v>0</v>
      </c>
      <c r="K35" s="0" t="n">
        <v>0</v>
      </c>
      <c r="L35" s="0" t="n">
        <f aca="false">F35*K35</f>
        <v>0</v>
      </c>
      <c r="N35" s="0" t="n">
        <v>1</v>
      </c>
      <c r="O35" s="0" t="n">
        <f aca="false">IF(N35=5,I35,0)</f>
        <v>0</v>
      </c>
      <c r="Z35" s="0" t="n">
        <f aca="false">IF(AD35=0,J35,0)</f>
        <v>0</v>
      </c>
      <c r="AA35" s="0" t="n">
        <f aca="false">IF(AD35=15,J35,0)</f>
        <v>0</v>
      </c>
      <c r="AB35" s="0" t="n">
        <f aca="false">IF(AD35=21,J35,0)</f>
        <v>0</v>
      </c>
      <c r="AD35" s="0" t="n">
        <v>21</v>
      </c>
      <c r="AE35" s="0" t="n">
        <f aca="false">G35*AG35</f>
        <v>0</v>
      </c>
      <c r="AF35" s="0" t="n">
        <f aca="false">G35*(1-AG35)</f>
        <v>0</v>
      </c>
      <c r="AG35" s="0" t="n">
        <v>1</v>
      </c>
      <c r="AM35" s="0" t="n">
        <f aca="false">F35*AE35</f>
        <v>0</v>
      </c>
      <c r="AN35" s="0" t="n">
        <f aca="false">F35*AF35</f>
        <v>0</v>
      </c>
      <c r="AO35" s="0" t="s">
        <v>107</v>
      </c>
      <c r="AP35" s="0" t="s">
        <v>88</v>
      </c>
      <c r="AQ35" s="27" t="s">
        <v>51</v>
      </c>
    </row>
    <row r="36" customFormat="false" ht="12.75" hidden="false" customHeight="true" outlineLevel="0" collapsed="false">
      <c r="C36" s="30" t="s">
        <v>56</v>
      </c>
      <c r="D36" s="31" t="s">
        <v>113</v>
      </c>
      <c r="E36" s="31"/>
      <c r="F36" s="31"/>
      <c r="G36" s="31"/>
      <c r="H36" s="31"/>
      <c r="I36" s="31"/>
      <c r="J36" s="31"/>
      <c r="K36" s="31"/>
      <c r="L36" s="31"/>
      <c r="M36" s="31"/>
    </row>
    <row r="37" customFormat="false" ht="12.75" hidden="false" customHeight="false" outlineLevel="0" collapsed="false">
      <c r="A37" s="1" t="s">
        <v>114</v>
      </c>
      <c r="B37" s="2" t="s">
        <v>40</v>
      </c>
      <c r="C37" s="2" t="s">
        <v>115</v>
      </c>
      <c r="D37" s="0" t="s">
        <v>116</v>
      </c>
      <c r="E37" s="0" t="s">
        <v>117</v>
      </c>
      <c r="F37" s="0" t="n">
        <v>0.72</v>
      </c>
      <c r="G37" s="0" t="n">
        <v>0</v>
      </c>
      <c r="H37" s="0" t="n">
        <f aca="false">F37*AE37</f>
        <v>0</v>
      </c>
      <c r="I37" s="0" t="n">
        <f aca="false">J37-H37</f>
        <v>0</v>
      </c>
      <c r="J37" s="0" t="n">
        <f aca="false">F37*G37</f>
        <v>0</v>
      </c>
      <c r="K37" s="0" t="n">
        <v>0</v>
      </c>
      <c r="L37" s="0" t="n">
        <f aca="false">F37*K37</f>
        <v>0</v>
      </c>
      <c r="N37" s="0" t="n">
        <v>1</v>
      </c>
      <c r="O37" s="0" t="n">
        <f aca="false">IF(N37=5,I37,0)</f>
        <v>0</v>
      </c>
      <c r="Z37" s="0" t="n">
        <f aca="false">IF(AD37=0,J37,0)</f>
        <v>0</v>
      </c>
      <c r="AA37" s="0" t="n">
        <f aca="false">IF(AD37=15,J37,0)</f>
        <v>0</v>
      </c>
      <c r="AB37" s="0" t="n">
        <f aca="false">IF(AD37=21,J37,0)</f>
        <v>0</v>
      </c>
      <c r="AD37" s="0" t="n">
        <v>21</v>
      </c>
      <c r="AE37" s="0" t="n">
        <f aca="false">G37*AG37</f>
        <v>0</v>
      </c>
      <c r="AF37" s="0" t="n">
        <f aca="false">G37*(1-AG37)</f>
        <v>0</v>
      </c>
      <c r="AG37" s="0" t="n">
        <v>1</v>
      </c>
      <c r="AM37" s="0" t="n">
        <f aca="false">F37*AE37</f>
        <v>0</v>
      </c>
      <c r="AN37" s="0" t="n">
        <f aca="false">F37*AF37</f>
        <v>0</v>
      </c>
      <c r="AO37" s="0" t="s">
        <v>107</v>
      </c>
      <c r="AP37" s="0" t="s">
        <v>88</v>
      </c>
      <c r="AQ37" s="27" t="s">
        <v>51</v>
      </c>
    </row>
    <row r="38" customFormat="false" ht="12.75" hidden="false" customHeight="false" outlineLevel="0" collapsed="false">
      <c r="A38" s="1" t="s">
        <v>118</v>
      </c>
      <c r="B38" s="2" t="s">
        <v>40</v>
      </c>
      <c r="C38" s="2" t="s">
        <v>119</v>
      </c>
      <c r="D38" s="0" t="s">
        <v>120</v>
      </c>
      <c r="E38" s="0" t="s">
        <v>112</v>
      </c>
      <c r="F38" s="0" t="n">
        <v>2</v>
      </c>
      <c r="G38" s="0" t="n">
        <v>0</v>
      </c>
      <c r="H38" s="0" t="n">
        <f aca="false">F38*AE38</f>
        <v>0</v>
      </c>
      <c r="I38" s="0" t="n">
        <f aca="false">J38-H38</f>
        <v>0</v>
      </c>
      <c r="J38" s="0" t="n">
        <f aca="false">F38*G38</f>
        <v>0</v>
      </c>
      <c r="K38" s="0" t="n">
        <v>0</v>
      </c>
      <c r="L38" s="0" t="n">
        <f aca="false">F38*K38</f>
        <v>0</v>
      </c>
      <c r="N38" s="0" t="n">
        <v>1</v>
      </c>
      <c r="O38" s="0" t="n">
        <f aca="false">IF(N38=5,I38,0)</f>
        <v>0</v>
      </c>
      <c r="Z38" s="0" t="n">
        <f aca="false">IF(AD38=0,J38,0)</f>
        <v>0</v>
      </c>
      <c r="AA38" s="0" t="n">
        <f aca="false">IF(AD38=15,J38,0)</f>
        <v>0</v>
      </c>
      <c r="AB38" s="0" t="n">
        <f aca="false">IF(AD38=21,J38,0)</f>
        <v>0</v>
      </c>
      <c r="AD38" s="0" t="n">
        <v>21</v>
      </c>
      <c r="AE38" s="0" t="n">
        <f aca="false">G38*AG38</f>
        <v>0</v>
      </c>
      <c r="AF38" s="0" t="n">
        <f aca="false">G38*(1-AG38)</f>
        <v>0</v>
      </c>
      <c r="AG38" s="0" t="n">
        <v>1</v>
      </c>
      <c r="AM38" s="0" t="n">
        <f aca="false">F38*AE38</f>
        <v>0</v>
      </c>
      <c r="AN38" s="0" t="n">
        <f aca="false">F38*AF38</f>
        <v>0</v>
      </c>
      <c r="AO38" s="0" t="s">
        <v>107</v>
      </c>
      <c r="AP38" s="0" t="s">
        <v>88</v>
      </c>
      <c r="AQ38" s="27" t="s">
        <v>51</v>
      </c>
    </row>
    <row r="39" customFormat="false" ht="12.75" hidden="false" customHeight="true" outlineLevel="0" collapsed="false">
      <c r="C39" s="30" t="s">
        <v>56</v>
      </c>
      <c r="D39" s="31" t="s">
        <v>121</v>
      </c>
      <c r="E39" s="31"/>
      <c r="F39" s="31"/>
      <c r="G39" s="31"/>
      <c r="H39" s="31"/>
      <c r="I39" s="31"/>
      <c r="J39" s="31"/>
      <c r="K39" s="31"/>
      <c r="L39" s="31"/>
      <c r="M39" s="31"/>
    </row>
    <row r="40" customFormat="false" ht="12.75" hidden="false" customHeight="false" outlineLevel="0" collapsed="false">
      <c r="A40" s="1" t="s">
        <v>122</v>
      </c>
      <c r="B40" s="2" t="s">
        <v>40</v>
      </c>
      <c r="C40" s="2" t="s">
        <v>123</v>
      </c>
      <c r="D40" s="0" t="s">
        <v>124</v>
      </c>
      <c r="E40" s="0" t="s">
        <v>55</v>
      </c>
      <c r="F40" s="0" t="n">
        <v>36</v>
      </c>
      <c r="G40" s="0" t="n">
        <v>0</v>
      </c>
      <c r="H40" s="0" t="n">
        <f aca="false">F40*AE40</f>
        <v>0</v>
      </c>
      <c r="I40" s="0" t="n">
        <f aca="false">J40-H40</f>
        <v>0</v>
      </c>
      <c r="J40" s="0" t="n">
        <f aca="false">F40*G40</f>
        <v>0</v>
      </c>
      <c r="K40" s="0" t="n">
        <v>0</v>
      </c>
      <c r="L40" s="0" t="n">
        <f aca="false">F40*K40</f>
        <v>0</v>
      </c>
      <c r="N40" s="0" t="n">
        <v>1</v>
      </c>
      <c r="O40" s="0" t="n">
        <f aca="false">IF(N40=5,I40,0)</f>
        <v>0</v>
      </c>
      <c r="Z40" s="0" t="n">
        <f aca="false">IF(AD40=0,J40,0)</f>
        <v>0</v>
      </c>
      <c r="AA40" s="0" t="n">
        <f aca="false">IF(AD40=15,J40,0)</f>
        <v>0</v>
      </c>
      <c r="AB40" s="0" t="n">
        <f aca="false">IF(AD40=21,J40,0)</f>
        <v>0</v>
      </c>
      <c r="AD40" s="0" t="n">
        <v>21</v>
      </c>
      <c r="AE40" s="0" t="n">
        <f aca="false">G40*AG40</f>
        <v>0</v>
      </c>
      <c r="AF40" s="0" t="n">
        <f aca="false">G40*(1-AG40)</f>
        <v>0</v>
      </c>
      <c r="AG40" s="0" t="n">
        <v>1</v>
      </c>
      <c r="AM40" s="0" t="n">
        <f aca="false">F40*AE40</f>
        <v>0</v>
      </c>
      <c r="AN40" s="0" t="n">
        <f aca="false">F40*AF40</f>
        <v>0</v>
      </c>
      <c r="AO40" s="0" t="s">
        <v>107</v>
      </c>
      <c r="AP40" s="0" t="s">
        <v>88</v>
      </c>
      <c r="AQ40" s="27" t="s">
        <v>51</v>
      </c>
    </row>
    <row r="41" customFormat="false" ht="25.5" hidden="false" customHeight="true" outlineLevel="0" collapsed="false">
      <c r="C41" s="30" t="s">
        <v>56</v>
      </c>
      <c r="D41" s="31" t="s">
        <v>125</v>
      </c>
      <c r="E41" s="31"/>
      <c r="F41" s="31"/>
      <c r="G41" s="31"/>
      <c r="H41" s="31"/>
      <c r="I41" s="31"/>
      <c r="J41" s="31"/>
      <c r="K41" s="31"/>
      <c r="L41" s="31"/>
      <c r="M41" s="31"/>
    </row>
    <row r="42" customFormat="false" ht="12.75" hidden="false" customHeight="false" outlineLevel="0" collapsed="false">
      <c r="A42" s="28"/>
      <c r="B42" s="29" t="s">
        <v>40</v>
      </c>
      <c r="C42" s="29"/>
      <c r="D42" s="27" t="s">
        <v>126</v>
      </c>
      <c r="E42" s="27"/>
      <c r="F42" s="27"/>
      <c r="G42" s="27"/>
      <c r="H42" s="27" t="n">
        <f aca="false">SUM(H43:H53)</f>
        <v>0</v>
      </c>
      <c r="I42" s="27" t="n">
        <f aca="false">SUM(I43:I53)</f>
        <v>0</v>
      </c>
      <c r="J42" s="27" t="n">
        <f aca="false">H42+I42</f>
        <v>0</v>
      </c>
      <c r="K42" s="27"/>
      <c r="L42" s="27" t="n">
        <f aca="false">SUM(L43:L53)</f>
        <v>0.0036144</v>
      </c>
      <c r="M42" s="27"/>
      <c r="P42" s="27" t="n">
        <f aca="false">IF(Q42="PR",J42,SUM(O43:O53))</f>
        <v>0</v>
      </c>
      <c r="Q42" s="27" t="s">
        <v>127</v>
      </c>
      <c r="R42" s="27" t="n">
        <f aca="false">IF(Q42="HS",H42,0)</f>
        <v>0</v>
      </c>
      <c r="S42" s="27" t="n">
        <f aca="false">IF(Q42="HS",I42-P42,0)</f>
        <v>0</v>
      </c>
      <c r="T42" s="27" t="n">
        <f aca="false">IF(Q42="PS",H42,0)</f>
        <v>0</v>
      </c>
      <c r="U42" s="27" t="n">
        <f aca="false">IF(Q42="PS",I42-P42,0)</f>
        <v>0</v>
      </c>
      <c r="V42" s="27" t="n">
        <f aca="false">IF(Q42="MP",H42,0)</f>
        <v>0</v>
      </c>
      <c r="W42" s="27" t="n">
        <f aca="false">IF(Q42="MP",I42-P42,0)</f>
        <v>0</v>
      </c>
      <c r="X42" s="27" t="n">
        <f aca="false">IF(Q42="OM",H42,0)</f>
        <v>0</v>
      </c>
      <c r="Y42" s="27" t="s">
        <v>128</v>
      </c>
      <c r="AI42" s="0" t="n">
        <f aca="false">SUM(Z43:Z53)</f>
        <v>0</v>
      </c>
      <c r="AJ42" s="0" t="n">
        <f aca="false">SUM(AA43:AA53)</f>
        <v>0</v>
      </c>
      <c r="AK42" s="0" t="n">
        <f aca="false">SUM(AB43:AB53)</f>
        <v>0</v>
      </c>
    </row>
    <row r="43" customFormat="false" ht="12.75" hidden="false" customHeight="false" outlineLevel="0" collapsed="false">
      <c r="A43" s="1" t="s">
        <v>129</v>
      </c>
      <c r="B43" s="2" t="s">
        <v>40</v>
      </c>
      <c r="C43" s="2" t="s">
        <v>130</v>
      </c>
      <c r="D43" s="0" t="s">
        <v>131</v>
      </c>
      <c r="E43" s="0" t="s">
        <v>132</v>
      </c>
      <c r="F43" s="0" t="n">
        <v>3.6</v>
      </c>
      <c r="G43" s="0" t="n">
        <v>0</v>
      </c>
      <c r="H43" s="0" t="n">
        <f aca="false">F43*AE43</f>
        <v>0</v>
      </c>
      <c r="I43" s="0" t="n">
        <f aca="false">J43-H43</f>
        <v>0</v>
      </c>
      <c r="J43" s="0" t="n">
        <f aca="false">F43*G43</f>
        <v>0</v>
      </c>
      <c r="K43" s="0" t="n">
        <v>0.001</v>
      </c>
      <c r="L43" s="0" t="n">
        <f aca="false">F43*K43</f>
        <v>0.0036</v>
      </c>
      <c r="M43" s="0" t="s">
        <v>48</v>
      </c>
      <c r="N43" s="0" t="n">
        <v>1</v>
      </c>
      <c r="O43" s="0" t="n">
        <f aca="false">IF(N43=5,I43,0)</f>
        <v>0</v>
      </c>
      <c r="Z43" s="0" t="n">
        <f aca="false">IF(AD43=0,J43,0)</f>
        <v>0</v>
      </c>
      <c r="AA43" s="0" t="n">
        <f aca="false">IF(AD43=15,J43,0)</f>
        <v>0</v>
      </c>
      <c r="AB43" s="0" t="n">
        <f aca="false">IF(AD43=21,J43,0)</f>
        <v>0</v>
      </c>
      <c r="AD43" s="0" t="n">
        <v>21</v>
      </c>
      <c r="AE43" s="0" t="n">
        <f aca="false">G43*AG43</f>
        <v>0</v>
      </c>
      <c r="AF43" s="0" t="n">
        <f aca="false">G43*(1-AG43)</f>
        <v>0</v>
      </c>
      <c r="AG43" s="0" t="n">
        <v>1</v>
      </c>
      <c r="AM43" s="0" t="n">
        <f aca="false">F43*AE43</f>
        <v>0</v>
      </c>
      <c r="AN43" s="0" t="n">
        <f aca="false">F43*AF43</f>
        <v>0</v>
      </c>
      <c r="AO43" s="0" t="s">
        <v>133</v>
      </c>
      <c r="AP43" s="0" t="s">
        <v>134</v>
      </c>
      <c r="AQ43" s="27" t="s">
        <v>51</v>
      </c>
    </row>
    <row r="44" customFormat="false" ht="25.5" hidden="false" customHeight="true" outlineLevel="0" collapsed="false">
      <c r="C44" s="30" t="s">
        <v>135</v>
      </c>
      <c r="D44" s="31" t="s">
        <v>136</v>
      </c>
      <c r="E44" s="31"/>
      <c r="F44" s="31"/>
      <c r="G44" s="31"/>
      <c r="H44" s="31"/>
      <c r="I44" s="31"/>
      <c r="J44" s="31"/>
      <c r="K44" s="31"/>
      <c r="L44" s="31"/>
      <c r="M44" s="31"/>
    </row>
    <row r="45" customFormat="false" ht="12.75" hidden="false" customHeight="true" outlineLevel="0" collapsed="false">
      <c r="C45" s="30" t="s">
        <v>56</v>
      </c>
      <c r="D45" s="31" t="s">
        <v>137</v>
      </c>
      <c r="E45" s="31"/>
      <c r="F45" s="31"/>
      <c r="G45" s="31"/>
      <c r="H45" s="31"/>
      <c r="I45" s="31"/>
      <c r="J45" s="31"/>
      <c r="K45" s="31"/>
      <c r="L45" s="31"/>
      <c r="M45" s="31"/>
    </row>
    <row r="46" customFormat="false" ht="12.75" hidden="false" customHeight="false" outlineLevel="0" collapsed="false">
      <c r="A46" s="1" t="s">
        <v>138</v>
      </c>
      <c r="B46" s="2" t="s">
        <v>40</v>
      </c>
      <c r="C46" s="2" t="s">
        <v>139</v>
      </c>
      <c r="D46" s="0" t="s">
        <v>140</v>
      </c>
      <c r="E46" s="0" t="s">
        <v>141</v>
      </c>
      <c r="F46" s="0" t="n">
        <v>0.0144</v>
      </c>
      <c r="G46" s="0" t="n">
        <v>0</v>
      </c>
      <c r="H46" s="0" t="n">
        <f aca="false">F46*AE46</f>
        <v>0</v>
      </c>
      <c r="I46" s="0" t="n">
        <f aca="false">J46-H46</f>
        <v>0</v>
      </c>
      <c r="J46" s="0" t="n">
        <f aca="false">F46*G46</f>
        <v>0</v>
      </c>
      <c r="K46" s="0" t="n">
        <v>0.001</v>
      </c>
      <c r="L46" s="0" t="n">
        <f aca="false">F46*K46</f>
        <v>1.44E-005</v>
      </c>
      <c r="M46" s="0" t="s">
        <v>48</v>
      </c>
      <c r="N46" s="0" t="n">
        <v>1</v>
      </c>
      <c r="O46" s="0" t="n">
        <f aca="false">IF(N46=5,I46,0)</f>
        <v>0</v>
      </c>
      <c r="Z46" s="0" t="n">
        <f aca="false">IF(AD46=0,J46,0)</f>
        <v>0</v>
      </c>
      <c r="AA46" s="0" t="n">
        <f aca="false">IF(AD46=15,J46,0)</f>
        <v>0</v>
      </c>
      <c r="AB46" s="0" t="n">
        <f aca="false">IF(AD46=21,J46,0)</f>
        <v>0</v>
      </c>
      <c r="AD46" s="0" t="n">
        <v>21</v>
      </c>
      <c r="AE46" s="0" t="n">
        <f aca="false">G46*AG46</f>
        <v>0</v>
      </c>
      <c r="AF46" s="0" t="n">
        <f aca="false">G46*(1-AG46)</f>
        <v>0</v>
      </c>
      <c r="AG46" s="0" t="n">
        <v>1</v>
      </c>
      <c r="AM46" s="0" t="n">
        <f aca="false">F46*AE46</f>
        <v>0</v>
      </c>
      <c r="AN46" s="0" t="n">
        <f aca="false">F46*AF46</f>
        <v>0</v>
      </c>
      <c r="AO46" s="0" t="s">
        <v>133</v>
      </c>
      <c r="AP46" s="0" t="s">
        <v>134</v>
      </c>
      <c r="AQ46" s="27" t="s">
        <v>51</v>
      </c>
    </row>
    <row r="47" customFormat="false" ht="12.75" hidden="false" customHeight="true" outlineLevel="0" collapsed="false">
      <c r="C47" s="30" t="s">
        <v>56</v>
      </c>
      <c r="D47" s="31" t="s">
        <v>142</v>
      </c>
      <c r="E47" s="31"/>
      <c r="F47" s="31"/>
      <c r="G47" s="31"/>
      <c r="H47" s="31"/>
      <c r="I47" s="31"/>
      <c r="J47" s="31"/>
      <c r="K47" s="31"/>
      <c r="L47" s="31"/>
      <c r="M47" s="31"/>
    </row>
    <row r="48" customFormat="false" ht="12.75" hidden="false" customHeight="false" outlineLevel="0" collapsed="false">
      <c r="A48" s="1" t="s">
        <v>41</v>
      </c>
      <c r="B48" s="2" t="s">
        <v>40</v>
      </c>
      <c r="C48" s="2" t="s">
        <v>143</v>
      </c>
      <c r="D48" s="0" t="s">
        <v>144</v>
      </c>
      <c r="E48" s="0" t="s">
        <v>112</v>
      </c>
      <c r="F48" s="0" t="n">
        <v>26</v>
      </c>
      <c r="G48" s="0" t="n">
        <v>0</v>
      </c>
      <c r="H48" s="0" t="n">
        <f aca="false">F48*AE48</f>
        <v>0</v>
      </c>
      <c r="I48" s="0" t="n">
        <f aca="false">J48-H48</f>
        <v>0</v>
      </c>
      <c r="J48" s="0" t="n">
        <f aca="false">F48*G48</f>
        <v>0</v>
      </c>
      <c r="K48" s="0" t="n">
        <v>0</v>
      </c>
      <c r="L48" s="0" t="n">
        <f aca="false">F48*K48</f>
        <v>0</v>
      </c>
      <c r="N48" s="0" t="n">
        <v>1</v>
      </c>
      <c r="O48" s="0" t="n">
        <f aca="false">IF(N48=5,I48,0)</f>
        <v>0</v>
      </c>
      <c r="Z48" s="0" t="n">
        <f aca="false">IF(AD48=0,J48,0)</f>
        <v>0</v>
      </c>
      <c r="AA48" s="0" t="n">
        <f aca="false">IF(AD48=15,J48,0)</f>
        <v>0</v>
      </c>
      <c r="AB48" s="0" t="n">
        <f aca="false">IF(AD48=21,J48,0)</f>
        <v>0</v>
      </c>
      <c r="AD48" s="0" t="n">
        <v>21</v>
      </c>
      <c r="AE48" s="0" t="n">
        <f aca="false">G48*AG48</f>
        <v>0</v>
      </c>
      <c r="AF48" s="0" t="n">
        <f aca="false">G48*(1-AG48)</f>
        <v>0</v>
      </c>
      <c r="AG48" s="0" t="n">
        <v>1</v>
      </c>
      <c r="AM48" s="0" t="n">
        <f aca="false">F48*AE48</f>
        <v>0</v>
      </c>
      <c r="AN48" s="0" t="n">
        <f aca="false">F48*AF48</f>
        <v>0</v>
      </c>
      <c r="AO48" s="0" t="s">
        <v>133</v>
      </c>
      <c r="AP48" s="0" t="s">
        <v>134</v>
      </c>
      <c r="AQ48" s="27" t="s">
        <v>51</v>
      </c>
    </row>
    <row r="49" customFormat="false" ht="12.75" hidden="false" customHeight="false" outlineLevel="0" collapsed="false">
      <c r="A49" s="1" t="s">
        <v>74</v>
      </c>
      <c r="B49" s="2" t="s">
        <v>40</v>
      </c>
      <c r="C49" s="2" t="s">
        <v>145</v>
      </c>
      <c r="D49" s="0" t="s">
        <v>146</v>
      </c>
      <c r="E49" s="0" t="s">
        <v>112</v>
      </c>
      <c r="F49" s="0" t="n">
        <v>6</v>
      </c>
      <c r="G49" s="0" t="n">
        <v>0</v>
      </c>
      <c r="H49" s="0" t="n">
        <f aca="false">F49*AE49</f>
        <v>0</v>
      </c>
      <c r="I49" s="0" t="n">
        <f aca="false">J49-H49</f>
        <v>0</v>
      </c>
      <c r="J49" s="0" t="n">
        <f aca="false">F49*G49</f>
        <v>0</v>
      </c>
      <c r="K49" s="0" t="n">
        <v>0</v>
      </c>
      <c r="L49" s="0" t="n">
        <f aca="false">F49*K49</f>
        <v>0</v>
      </c>
      <c r="N49" s="0" t="n">
        <v>1</v>
      </c>
      <c r="O49" s="0" t="n">
        <f aca="false">IF(N49=5,I49,0)</f>
        <v>0</v>
      </c>
      <c r="Z49" s="0" t="n">
        <f aca="false">IF(AD49=0,J49,0)</f>
        <v>0</v>
      </c>
      <c r="AA49" s="0" t="n">
        <f aca="false">IF(AD49=15,J49,0)</f>
        <v>0</v>
      </c>
      <c r="AB49" s="0" t="n">
        <f aca="false">IF(AD49=21,J49,0)</f>
        <v>0</v>
      </c>
      <c r="AD49" s="0" t="n">
        <v>21</v>
      </c>
      <c r="AE49" s="0" t="n">
        <f aca="false">G49*AG49</f>
        <v>0</v>
      </c>
      <c r="AF49" s="0" t="n">
        <f aca="false">G49*(1-AG49)</f>
        <v>0</v>
      </c>
      <c r="AG49" s="0" t="n">
        <v>1</v>
      </c>
      <c r="AM49" s="0" t="n">
        <f aca="false">F49*AE49</f>
        <v>0</v>
      </c>
      <c r="AN49" s="0" t="n">
        <f aca="false">F49*AF49</f>
        <v>0</v>
      </c>
      <c r="AO49" s="0" t="s">
        <v>133</v>
      </c>
      <c r="AP49" s="0" t="s">
        <v>134</v>
      </c>
      <c r="AQ49" s="27" t="s">
        <v>51</v>
      </c>
    </row>
    <row r="50" customFormat="false" ht="12.75" hidden="false" customHeight="false" outlineLevel="0" collapsed="false">
      <c r="A50" s="1" t="s">
        <v>147</v>
      </c>
      <c r="B50" s="2" t="s">
        <v>40</v>
      </c>
      <c r="C50" s="2" t="s">
        <v>148</v>
      </c>
      <c r="D50" s="0" t="s">
        <v>149</v>
      </c>
      <c r="E50" s="0" t="s">
        <v>112</v>
      </c>
      <c r="F50" s="0" t="n">
        <v>9</v>
      </c>
      <c r="G50" s="0" t="n">
        <v>0</v>
      </c>
      <c r="H50" s="0" t="n">
        <f aca="false">F50*AE50</f>
        <v>0</v>
      </c>
      <c r="I50" s="0" t="n">
        <f aca="false">J50-H50</f>
        <v>0</v>
      </c>
      <c r="J50" s="0" t="n">
        <f aca="false">F50*G50</f>
        <v>0</v>
      </c>
      <c r="K50" s="0" t="n">
        <v>0</v>
      </c>
      <c r="L50" s="0" t="n">
        <f aca="false">F50*K50</f>
        <v>0</v>
      </c>
      <c r="N50" s="0" t="n">
        <v>1</v>
      </c>
      <c r="O50" s="0" t="n">
        <f aca="false">IF(N50=5,I50,0)</f>
        <v>0</v>
      </c>
      <c r="Z50" s="0" t="n">
        <f aca="false">IF(AD50=0,J50,0)</f>
        <v>0</v>
      </c>
      <c r="AA50" s="0" t="n">
        <f aca="false">IF(AD50=15,J50,0)</f>
        <v>0</v>
      </c>
      <c r="AB50" s="0" t="n">
        <f aca="false">IF(AD50=21,J50,0)</f>
        <v>0</v>
      </c>
      <c r="AD50" s="0" t="n">
        <v>21</v>
      </c>
      <c r="AE50" s="0" t="n">
        <f aca="false">G50*AG50</f>
        <v>0</v>
      </c>
      <c r="AF50" s="0" t="n">
        <f aca="false">G50*(1-AG50)</f>
        <v>0</v>
      </c>
      <c r="AG50" s="0" t="n">
        <v>1</v>
      </c>
      <c r="AM50" s="0" t="n">
        <f aca="false">F50*AE50</f>
        <v>0</v>
      </c>
      <c r="AN50" s="0" t="n">
        <f aca="false">F50*AF50</f>
        <v>0</v>
      </c>
      <c r="AO50" s="0" t="s">
        <v>133</v>
      </c>
      <c r="AP50" s="0" t="s">
        <v>134</v>
      </c>
      <c r="AQ50" s="27" t="s">
        <v>51</v>
      </c>
    </row>
    <row r="51" customFormat="false" ht="12.75" hidden="false" customHeight="false" outlineLevel="0" collapsed="false">
      <c r="A51" s="1" t="s">
        <v>150</v>
      </c>
      <c r="B51" s="2" t="s">
        <v>40</v>
      </c>
      <c r="C51" s="2" t="s">
        <v>151</v>
      </c>
      <c r="D51" s="0" t="s">
        <v>152</v>
      </c>
      <c r="E51" s="0" t="s">
        <v>112</v>
      </c>
      <c r="F51" s="0" t="n">
        <v>82</v>
      </c>
      <c r="G51" s="0" t="n">
        <v>0</v>
      </c>
      <c r="H51" s="0" t="n">
        <f aca="false">F51*AE51</f>
        <v>0</v>
      </c>
      <c r="I51" s="0" t="n">
        <f aca="false">J51-H51</f>
        <v>0</v>
      </c>
      <c r="J51" s="0" t="n">
        <f aca="false">F51*G51</f>
        <v>0</v>
      </c>
      <c r="K51" s="0" t="n">
        <v>0</v>
      </c>
      <c r="L51" s="0" t="n">
        <f aca="false">F51*K51</f>
        <v>0</v>
      </c>
      <c r="N51" s="0" t="n">
        <v>1</v>
      </c>
      <c r="O51" s="0" t="n">
        <f aca="false">IF(N51=5,I51,0)</f>
        <v>0</v>
      </c>
      <c r="Z51" s="0" t="n">
        <f aca="false">IF(AD51=0,J51,0)</f>
        <v>0</v>
      </c>
      <c r="AA51" s="0" t="n">
        <f aca="false">IF(AD51=15,J51,0)</f>
        <v>0</v>
      </c>
      <c r="AB51" s="0" t="n">
        <f aca="false">IF(AD51=21,J51,0)</f>
        <v>0</v>
      </c>
      <c r="AD51" s="0" t="n">
        <v>21</v>
      </c>
      <c r="AE51" s="0" t="n">
        <f aca="false">G51*AG51</f>
        <v>0</v>
      </c>
      <c r="AF51" s="0" t="n">
        <f aca="false">G51*(1-AG51)</f>
        <v>0</v>
      </c>
      <c r="AG51" s="0" t="n">
        <v>1</v>
      </c>
      <c r="AM51" s="0" t="n">
        <f aca="false">F51*AE51</f>
        <v>0</v>
      </c>
      <c r="AN51" s="0" t="n">
        <f aca="false">F51*AF51</f>
        <v>0</v>
      </c>
      <c r="AO51" s="0" t="s">
        <v>133</v>
      </c>
      <c r="AP51" s="0" t="s">
        <v>134</v>
      </c>
      <c r="AQ51" s="27" t="s">
        <v>51</v>
      </c>
    </row>
    <row r="52" customFormat="false" ht="12.75" hidden="false" customHeight="true" outlineLevel="0" collapsed="false">
      <c r="C52" s="30" t="s">
        <v>56</v>
      </c>
      <c r="D52" s="31" t="s">
        <v>153</v>
      </c>
      <c r="E52" s="31"/>
      <c r="F52" s="31"/>
      <c r="G52" s="31"/>
      <c r="H52" s="31"/>
      <c r="I52" s="31"/>
      <c r="J52" s="31"/>
      <c r="K52" s="31"/>
      <c r="L52" s="31"/>
      <c r="M52" s="31"/>
    </row>
    <row r="53" customFormat="false" ht="12.75" hidden="false" customHeight="false" outlineLevel="0" collapsed="false">
      <c r="A53" s="1" t="s">
        <v>154</v>
      </c>
      <c r="B53" s="2" t="s">
        <v>40</v>
      </c>
      <c r="C53" s="2" t="s">
        <v>155</v>
      </c>
      <c r="D53" s="0" t="s">
        <v>156</v>
      </c>
      <c r="E53" s="0" t="s">
        <v>117</v>
      </c>
      <c r="F53" s="0" t="n">
        <v>3.6</v>
      </c>
      <c r="G53" s="0" t="n">
        <v>0</v>
      </c>
      <c r="H53" s="0" t="n">
        <f aca="false">F53*AE53</f>
        <v>0</v>
      </c>
      <c r="I53" s="0" t="n">
        <f aca="false">J53-H53</f>
        <v>0</v>
      </c>
      <c r="J53" s="0" t="n">
        <f aca="false">F53*G53</f>
        <v>0</v>
      </c>
      <c r="K53" s="0" t="n">
        <v>0</v>
      </c>
      <c r="L53" s="0" t="n">
        <f aca="false">F53*K53</f>
        <v>0</v>
      </c>
      <c r="N53" s="0" t="n">
        <v>1</v>
      </c>
      <c r="O53" s="0" t="n">
        <f aca="false">IF(N53=5,I53,0)</f>
        <v>0</v>
      </c>
      <c r="Z53" s="0" t="n">
        <f aca="false">IF(AD53=0,J53,0)</f>
        <v>0</v>
      </c>
      <c r="AA53" s="0" t="n">
        <f aca="false">IF(AD53=15,J53,0)</f>
        <v>0</v>
      </c>
      <c r="AB53" s="0" t="n">
        <f aca="false">IF(AD53=21,J53,0)</f>
        <v>0</v>
      </c>
      <c r="AD53" s="0" t="n">
        <v>21</v>
      </c>
      <c r="AE53" s="0" t="n">
        <f aca="false">G53*AG53</f>
        <v>0</v>
      </c>
      <c r="AF53" s="0" t="n">
        <f aca="false">G53*(1-AG53)</f>
        <v>0</v>
      </c>
      <c r="AG53" s="0" t="n">
        <v>1</v>
      </c>
      <c r="AM53" s="0" t="n">
        <f aca="false">F53*AE53</f>
        <v>0</v>
      </c>
      <c r="AN53" s="0" t="n">
        <f aca="false">F53*AF53</f>
        <v>0</v>
      </c>
      <c r="AO53" s="0" t="s">
        <v>133</v>
      </c>
      <c r="AP53" s="0" t="s">
        <v>134</v>
      </c>
      <c r="AQ53" s="27" t="s">
        <v>51</v>
      </c>
    </row>
    <row r="54" customFormat="false" ht="12.75" hidden="false" customHeight="false" outlineLevel="0" collapsed="false">
      <c r="A54" s="32"/>
      <c r="B54" s="33"/>
      <c r="C54" s="33"/>
      <c r="D54" s="34"/>
      <c r="E54" s="34"/>
      <c r="F54" s="34"/>
      <c r="G54" s="34"/>
      <c r="H54" s="34" t="s">
        <v>157</v>
      </c>
      <c r="I54" s="34"/>
      <c r="J54" s="34" t="n">
        <f aca="false">J9+J21+J24+J27+J30+J32+J42</f>
        <v>0</v>
      </c>
      <c r="K54" s="34"/>
      <c r="L54" s="34"/>
      <c r="M54" s="34"/>
    </row>
    <row r="55" customFormat="false" ht="12.75" hidden="false" customHeight="false" outlineLevel="0" collapsed="false">
      <c r="A55" s="35" t="s">
        <v>56</v>
      </c>
    </row>
    <row r="56" customFormat="false" ht="12.8" hidden="true" customHeight="false" outlineLevel="0" collapsed="false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</row>
  </sheetData>
  <mergeCells count="44">
    <mergeCell ref="A1:M1"/>
    <mergeCell ref="A2:C2"/>
    <mergeCell ref="E2:F2"/>
    <mergeCell ref="G2:H2"/>
    <mergeCell ref="J2:M2"/>
    <mergeCell ref="A3:C3"/>
    <mergeCell ref="E3:F3"/>
    <mergeCell ref="G3:H3"/>
    <mergeCell ref="J3:M3"/>
    <mergeCell ref="A4:C4"/>
    <mergeCell ref="E4:F4"/>
    <mergeCell ref="G4:H4"/>
    <mergeCell ref="J4:M4"/>
    <mergeCell ref="A5:C5"/>
    <mergeCell ref="E5:F5"/>
    <mergeCell ref="G5:H5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2:M12"/>
    <mergeCell ref="D14:M14"/>
    <mergeCell ref="D16:M16"/>
    <mergeCell ref="D18:M18"/>
    <mergeCell ref="D20:M20"/>
    <mergeCell ref="D23:M23"/>
    <mergeCell ref="D26:M26"/>
    <mergeCell ref="D29:M29"/>
    <mergeCell ref="D34:M34"/>
    <mergeCell ref="D36:M36"/>
    <mergeCell ref="D39:M39"/>
    <mergeCell ref="D41:M41"/>
    <mergeCell ref="D44:M44"/>
    <mergeCell ref="D45:M45"/>
    <mergeCell ref="D47:M47"/>
    <mergeCell ref="D52:M52"/>
    <mergeCell ref="H54:I54"/>
    <mergeCell ref="A56:M56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3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16" activeCellId="0" sqref="M16"/>
    </sheetView>
  </sheetViews>
  <sheetFormatPr defaultColWidth="8.6875" defaultRowHeight="12.75" zeroHeight="false" outlineLevelRow="0" outlineLevelCol="0"/>
  <cols>
    <col collapsed="false" customWidth="true" hidden="false" outlineLevel="0" max="1" min="1" style="0" width="9.14"/>
    <col collapsed="false" customWidth="true" hidden="false" outlineLevel="0" max="2" min="2" style="0" width="12.86"/>
    <col collapsed="false" customWidth="true" hidden="false" outlineLevel="0" max="3" min="3" style="0" width="22.86"/>
    <col collapsed="false" customWidth="true" hidden="false" outlineLevel="0" max="4" min="4" style="0" width="23.57"/>
    <col collapsed="false" customWidth="true" hidden="false" outlineLevel="0" max="5" min="5" style="0" width="14.01"/>
    <col collapsed="false" customWidth="true" hidden="false" outlineLevel="0" max="6" min="6" style="0" width="22.86"/>
    <col collapsed="false" customWidth="true" hidden="false" outlineLevel="0" max="7" min="7" style="0" width="9.14"/>
    <col collapsed="false" customWidth="true" hidden="false" outlineLevel="0" max="8" min="8" style="0" width="12.86"/>
    <col collapsed="false" customWidth="true" hidden="false" outlineLevel="0" max="9" min="9" style="0" width="22.86"/>
  </cols>
  <sheetData>
    <row r="1" customFormat="false" ht="30" hidden="false" customHeight="true" outlineLevel="0" collapsed="false">
      <c r="A1" s="37" t="s">
        <v>158</v>
      </c>
      <c r="B1" s="37"/>
      <c r="C1" s="37"/>
      <c r="D1" s="37"/>
      <c r="E1" s="37"/>
      <c r="F1" s="37"/>
      <c r="G1" s="37"/>
      <c r="H1" s="37"/>
      <c r="I1" s="37"/>
    </row>
    <row r="2" customFormat="false" ht="25.5" hidden="false" customHeight="true" outlineLevel="0" collapsed="false">
      <c r="A2" s="38" t="s">
        <v>1</v>
      </c>
      <c r="B2" s="38"/>
      <c r="C2" s="5" t="s">
        <v>2</v>
      </c>
      <c r="D2" s="39"/>
      <c r="E2" s="39" t="s">
        <v>4</v>
      </c>
      <c r="F2" s="39"/>
      <c r="G2" s="39"/>
      <c r="H2" s="39" t="s">
        <v>159</v>
      </c>
      <c r="I2" s="40"/>
    </row>
    <row r="3" customFormat="false" ht="25.5" hidden="false" customHeight="true" outlineLevel="0" collapsed="false">
      <c r="A3" s="41" t="s">
        <v>5</v>
      </c>
      <c r="B3" s="41"/>
      <c r="C3" s="2" t="s">
        <v>6</v>
      </c>
      <c r="D3" s="2"/>
      <c r="E3" s="2" t="s">
        <v>8</v>
      </c>
      <c r="F3" s="2"/>
      <c r="G3" s="2"/>
      <c r="H3" s="2" t="s">
        <v>159</v>
      </c>
      <c r="I3" s="42"/>
    </row>
    <row r="4" customFormat="false" ht="25.5" hidden="false" customHeight="true" outlineLevel="0" collapsed="false">
      <c r="A4" s="41" t="s">
        <v>9</v>
      </c>
      <c r="B4" s="41"/>
      <c r="C4" s="9" t="s">
        <v>10</v>
      </c>
      <c r="D4" s="2"/>
      <c r="E4" s="2" t="s">
        <v>12</v>
      </c>
      <c r="F4" s="2"/>
      <c r="G4" s="2"/>
      <c r="H4" s="2" t="s">
        <v>159</v>
      </c>
      <c r="I4" s="42"/>
    </row>
    <row r="5" customFormat="false" ht="25.5" hidden="false" customHeight="true" outlineLevel="0" collapsed="false">
      <c r="A5" s="41" t="s">
        <v>7</v>
      </c>
      <c r="B5" s="41"/>
      <c r="C5" s="2"/>
      <c r="D5" s="2"/>
      <c r="E5" s="2" t="s">
        <v>11</v>
      </c>
      <c r="F5" s="2"/>
      <c r="G5" s="2"/>
      <c r="H5" s="2" t="s">
        <v>160</v>
      </c>
      <c r="I5" s="43" t="n">
        <v>22</v>
      </c>
    </row>
    <row r="6" customFormat="false" ht="25.5" hidden="false" customHeight="true" outlineLevel="0" collapsed="false">
      <c r="A6" s="44" t="s">
        <v>13</v>
      </c>
      <c r="B6" s="44"/>
      <c r="C6" s="45"/>
      <c r="D6" s="45"/>
      <c r="E6" s="45" t="s">
        <v>15</v>
      </c>
      <c r="F6" s="45"/>
      <c r="G6" s="45"/>
      <c r="H6" s="45" t="s">
        <v>161</v>
      </c>
      <c r="I6" s="46"/>
    </row>
    <row r="7" customFormat="false" ht="25.5" hidden="false" customHeight="true" outlineLevel="0" collapsed="false">
      <c r="A7" s="47" t="s">
        <v>162</v>
      </c>
      <c r="B7" s="47"/>
      <c r="C7" s="47"/>
      <c r="D7" s="47"/>
      <c r="E7" s="47"/>
      <c r="F7" s="47"/>
      <c r="G7" s="47"/>
      <c r="H7" s="47"/>
      <c r="I7" s="47"/>
    </row>
    <row r="8" customFormat="false" ht="25.5" hidden="false" customHeight="true" outlineLevel="0" collapsed="false">
      <c r="A8" s="48" t="s">
        <v>163</v>
      </c>
      <c r="B8" s="49" t="s">
        <v>164</v>
      </c>
      <c r="C8" s="49"/>
      <c r="D8" s="48" t="s">
        <v>165</v>
      </c>
      <c r="E8" s="49" t="s">
        <v>166</v>
      </c>
      <c r="F8" s="49"/>
      <c r="G8" s="48" t="s">
        <v>167</v>
      </c>
      <c r="H8" s="49" t="s">
        <v>168</v>
      </c>
      <c r="I8" s="49"/>
    </row>
    <row r="9" customFormat="false" ht="15" hidden="false" customHeight="false" outlineLevel="0" collapsed="false">
      <c r="A9" s="50" t="s">
        <v>169</v>
      </c>
      <c r="B9" s="51" t="s">
        <v>170</v>
      </c>
      <c r="C9" s="52" t="n">
        <f aca="false">SUM('Stavební rozpočet'!R9:R53)</f>
        <v>0</v>
      </c>
      <c r="D9" s="52" t="s">
        <v>171</v>
      </c>
      <c r="E9" s="52"/>
      <c r="F9" s="52" t="n">
        <v>0</v>
      </c>
      <c r="G9" s="52" t="s">
        <v>172</v>
      </c>
      <c r="H9" s="52"/>
      <c r="I9" s="52" t="n">
        <v>0</v>
      </c>
    </row>
    <row r="10" customFormat="false" ht="15" hidden="false" customHeight="false" outlineLevel="0" collapsed="false">
      <c r="A10" s="50"/>
      <c r="B10" s="51" t="s">
        <v>28</v>
      </c>
      <c r="C10" s="52" t="n">
        <f aca="false">SUM('Stavební rozpočet'!S9:S53)</f>
        <v>0</v>
      </c>
      <c r="D10" s="52" t="s">
        <v>173</v>
      </c>
      <c r="E10" s="52"/>
      <c r="F10" s="52" t="n">
        <v>0</v>
      </c>
      <c r="G10" s="52" t="s">
        <v>174</v>
      </c>
      <c r="H10" s="52"/>
      <c r="I10" s="52" t="n">
        <v>0</v>
      </c>
    </row>
    <row r="11" customFormat="false" ht="15" hidden="false" customHeight="false" outlineLevel="0" collapsed="false">
      <c r="A11" s="50" t="s">
        <v>175</v>
      </c>
      <c r="B11" s="51" t="s">
        <v>170</v>
      </c>
      <c r="C11" s="52" t="n">
        <f aca="false">SUM('Stavební rozpočet'!T9:T53)</f>
        <v>0</v>
      </c>
      <c r="D11" s="52" t="s">
        <v>176</v>
      </c>
      <c r="E11" s="52"/>
      <c r="F11" s="52" t="n">
        <v>0</v>
      </c>
      <c r="G11" s="52" t="s">
        <v>177</v>
      </c>
      <c r="H11" s="52"/>
      <c r="I11" s="52" t="n">
        <v>0</v>
      </c>
    </row>
    <row r="12" customFormat="false" ht="15" hidden="false" customHeight="false" outlineLevel="0" collapsed="false">
      <c r="A12" s="50"/>
      <c r="B12" s="51" t="s">
        <v>28</v>
      </c>
      <c r="C12" s="52" t="n">
        <f aca="false">SUM('Stavební rozpočet'!U9:U53)</f>
        <v>0</v>
      </c>
      <c r="D12" s="52"/>
      <c r="E12" s="52"/>
      <c r="F12" s="52" t="n">
        <v>0</v>
      </c>
      <c r="G12" s="52" t="s">
        <v>178</v>
      </c>
      <c r="H12" s="52"/>
      <c r="I12" s="52" t="n">
        <v>0</v>
      </c>
    </row>
    <row r="13" customFormat="false" ht="15" hidden="false" customHeight="false" outlineLevel="0" collapsed="false">
      <c r="A13" s="50" t="s">
        <v>179</v>
      </c>
      <c r="B13" s="51" t="s">
        <v>170</v>
      </c>
      <c r="C13" s="52" t="n">
        <f aca="false">SUM('Stavební rozpočet'!V9:V53)</f>
        <v>0</v>
      </c>
      <c r="D13" s="52"/>
      <c r="E13" s="52"/>
      <c r="F13" s="52" t="n">
        <v>0</v>
      </c>
      <c r="G13" s="52" t="s">
        <v>180</v>
      </c>
      <c r="H13" s="52"/>
      <c r="I13" s="52" t="n">
        <v>0</v>
      </c>
    </row>
    <row r="14" customFormat="false" ht="15" hidden="false" customHeight="false" outlineLevel="0" collapsed="false">
      <c r="A14" s="50"/>
      <c r="B14" s="51" t="s">
        <v>28</v>
      </c>
      <c r="C14" s="52" t="n">
        <f aca="false">SUM('Stavební rozpočet'!W9:W53)</f>
        <v>0</v>
      </c>
      <c r="D14" s="52"/>
      <c r="E14" s="52"/>
      <c r="F14" s="52" t="n">
        <v>0</v>
      </c>
      <c r="G14" s="52" t="s">
        <v>181</v>
      </c>
      <c r="H14" s="52"/>
      <c r="I14" s="52" t="n">
        <v>0</v>
      </c>
    </row>
    <row r="15" customFormat="false" ht="15.75" hidden="false" customHeight="false" outlineLevel="0" collapsed="false">
      <c r="A15" s="53" t="s">
        <v>126</v>
      </c>
      <c r="B15" s="53"/>
      <c r="C15" s="52" t="n">
        <f aca="false">SUM('Stavební rozpočet'!X9:X53)</f>
        <v>0</v>
      </c>
      <c r="D15" s="52"/>
      <c r="E15" s="52"/>
      <c r="F15" s="52" t="n">
        <v>0</v>
      </c>
      <c r="G15" s="54"/>
      <c r="H15" s="51"/>
      <c r="I15" s="52"/>
    </row>
    <row r="16" customFormat="false" ht="15.75" hidden="false" customHeight="false" outlineLevel="0" collapsed="false">
      <c r="A16" s="53" t="s">
        <v>182</v>
      </c>
      <c r="B16" s="53"/>
      <c r="C16" s="52" t="n">
        <f aca="false">SUM('Stavební rozpočet'!P9:P53)</f>
        <v>0</v>
      </c>
      <c r="D16" s="52"/>
      <c r="E16" s="52"/>
      <c r="F16" s="52" t="n">
        <v>0</v>
      </c>
      <c r="G16" s="54"/>
      <c r="H16" s="51"/>
      <c r="I16" s="52"/>
    </row>
    <row r="17" customFormat="false" ht="15.75" hidden="false" customHeight="false" outlineLevel="0" collapsed="false">
      <c r="A17" s="53" t="s">
        <v>183</v>
      </c>
      <c r="B17" s="53"/>
      <c r="C17" s="52" t="n">
        <f aca="false">SUM(C9:C16)</f>
        <v>0</v>
      </c>
      <c r="D17" s="53" t="s">
        <v>184</v>
      </c>
      <c r="E17" s="53"/>
      <c r="F17" s="52" t="n">
        <f aca="false">SUM(F9:F16)</f>
        <v>0</v>
      </c>
      <c r="G17" s="53" t="s">
        <v>185</v>
      </c>
      <c r="H17" s="53"/>
      <c r="I17" s="52" t="n">
        <f aca="false">SUM(I9:I16)</f>
        <v>0</v>
      </c>
    </row>
    <row r="18" customFormat="false" ht="15.75" hidden="false" customHeight="false" outlineLevel="0" collapsed="false">
      <c r="A18" s="55"/>
      <c r="B18" s="55"/>
      <c r="C18" s="55"/>
      <c r="D18" s="53" t="s">
        <v>186</v>
      </c>
      <c r="E18" s="53"/>
      <c r="F18" s="52" t="n">
        <v>0</v>
      </c>
      <c r="G18" s="53" t="s">
        <v>187</v>
      </c>
      <c r="H18" s="53"/>
      <c r="I18" s="52" t="n">
        <v>0</v>
      </c>
    </row>
    <row r="19" customFormat="false" ht="15.75" hidden="false" customHeight="false" outlineLevel="0" collapsed="false">
      <c r="A19" s="55"/>
      <c r="B19" s="55"/>
      <c r="C19" s="55"/>
      <c r="D19" s="55"/>
      <c r="E19" s="55"/>
      <c r="F19" s="55"/>
      <c r="G19" s="56"/>
      <c r="H19" s="56"/>
      <c r="I19" s="55"/>
    </row>
    <row r="20" customFormat="false" ht="15.75" hidden="false" customHeight="false" outlineLevel="0" collapsed="false">
      <c r="A20" s="55"/>
      <c r="B20" s="55"/>
      <c r="C20" s="55"/>
      <c r="D20" s="55"/>
      <c r="E20" s="55"/>
      <c r="F20" s="55"/>
      <c r="G20" s="56"/>
      <c r="H20" s="56"/>
      <c r="I20" s="55"/>
    </row>
    <row r="21" customFormat="false" ht="15" hidden="false" customHeight="false" outlineLevel="0" collapsed="false">
      <c r="A21" s="55"/>
      <c r="B21" s="55"/>
      <c r="C21" s="55"/>
      <c r="D21" s="55"/>
      <c r="E21" s="55"/>
      <c r="F21" s="55"/>
      <c r="G21" s="55"/>
      <c r="H21" s="55"/>
      <c r="I21" s="55"/>
    </row>
    <row r="22" customFormat="false" ht="15.75" hidden="false" customHeight="false" outlineLevel="0" collapsed="false">
      <c r="A22" s="57" t="s">
        <v>188</v>
      </c>
      <c r="B22" s="57"/>
      <c r="C22" s="58" t="n">
        <f aca="false">SUM('Stavební rozpočet'!Z10:Z53)*(1-C18/100)</f>
        <v>0</v>
      </c>
      <c r="D22" s="55"/>
      <c r="E22" s="55"/>
      <c r="F22" s="55"/>
      <c r="G22" s="55"/>
      <c r="H22" s="55"/>
      <c r="I22" s="55"/>
    </row>
    <row r="23" customFormat="false" ht="15.75" hidden="false" customHeight="false" outlineLevel="0" collapsed="false">
      <c r="A23" s="57" t="s">
        <v>189</v>
      </c>
      <c r="B23" s="57"/>
      <c r="C23" s="58" t="n">
        <f aca="false">SUM('Stavební rozpočet'!AA10:AA53)*(1-C18/100)</f>
        <v>0</v>
      </c>
      <c r="D23" s="57" t="s">
        <v>190</v>
      </c>
      <c r="E23" s="57"/>
      <c r="F23" s="58" t="n">
        <f aca="false">ROUND(C23*(15/100),2)</f>
        <v>0</v>
      </c>
      <c r="G23" s="57" t="s">
        <v>191</v>
      </c>
      <c r="H23" s="57"/>
      <c r="I23" s="58" t="n">
        <f aca="false">SUM(C22:C24)</f>
        <v>0</v>
      </c>
    </row>
    <row r="24" customFormat="false" ht="15.75" hidden="false" customHeight="false" outlineLevel="0" collapsed="false">
      <c r="A24" s="57" t="s">
        <v>192</v>
      </c>
      <c r="B24" s="57"/>
      <c r="C24" s="58" t="n">
        <f aca="false">SUM('Stavební rozpočet'!AB10:AB53)*(1-C18/100)+(F17+I17+F18+I18+I19+I20)</f>
        <v>0</v>
      </c>
      <c r="D24" s="57" t="s">
        <v>193</v>
      </c>
      <c r="E24" s="57"/>
      <c r="F24" s="58" t="n">
        <f aca="false">ROUND(C24*(21/100),2)</f>
        <v>0</v>
      </c>
      <c r="G24" s="57" t="s">
        <v>194</v>
      </c>
      <c r="H24" s="57"/>
      <c r="I24" s="58" t="n">
        <f aca="false">F23+F24+I23</f>
        <v>0</v>
      </c>
    </row>
    <row r="25" customFormat="false" ht="15" hidden="false" customHeight="false" outlineLevel="0" collapsed="false">
      <c r="A25" s="55"/>
      <c r="B25" s="55"/>
      <c r="C25" s="55"/>
      <c r="D25" s="55"/>
      <c r="E25" s="55"/>
      <c r="F25" s="55"/>
      <c r="G25" s="55"/>
      <c r="H25" s="55"/>
      <c r="I25" s="55"/>
    </row>
    <row r="26" customFormat="false" ht="15" hidden="false" customHeight="false" outlineLevel="0" collapsed="false">
      <c r="A26" s="59" t="s">
        <v>8</v>
      </c>
      <c r="B26" s="59"/>
      <c r="C26" s="59"/>
      <c r="D26" s="59" t="s">
        <v>4</v>
      </c>
      <c r="E26" s="59"/>
      <c r="F26" s="59"/>
      <c r="G26" s="59" t="s">
        <v>12</v>
      </c>
      <c r="H26" s="59"/>
      <c r="I26" s="59"/>
    </row>
    <row r="27" customFormat="false" ht="12.75" hidden="false" customHeight="false" outlineLevel="0" collapsed="false">
      <c r="A27" s="60"/>
      <c r="B27" s="60"/>
      <c r="C27" s="60"/>
      <c r="D27" s="60"/>
      <c r="E27" s="60"/>
      <c r="F27" s="60"/>
      <c r="G27" s="60"/>
      <c r="H27" s="60"/>
      <c r="I27" s="60"/>
    </row>
    <row r="28" customFormat="false" ht="12.75" hidden="false" customHeight="false" outlineLevel="0" collapsed="false">
      <c r="A28" s="60"/>
      <c r="B28" s="60"/>
      <c r="C28" s="60"/>
      <c r="D28" s="60"/>
      <c r="E28" s="60"/>
      <c r="F28" s="60"/>
      <c r="G28" s="60"/>
      <c r="H28" s="60"/>
      <c r="I28" s="60"/>
    </row>
    <row r="29" customFormat="false" ht="12.75" hidden="false" customHeight="false" outlineLevel="0" collapsed="false">
      <c r="A29" s="60"/>
      <c r="B29" s="60"/>
      <c r="C29" s="60"/>
      <c r="D29" s="60"/>
      <c r="E29" s="60"/>
      <c r="F29" s="60"/>
      <c r="G29" s="60"/>
      <c r="H29" s="60"/>
      <c r="I29" s="60"/>
    </row>
    <row r="30" customFormat="false" ht="15" hidden="false" customHeight="false" outlineLevel="0" collapsed="false">
      <c r="A30" s="61" t="s">
        <v>195</v>
      </c>
      <c r="B30" s="61"/>
      <c r="C30" s="61"/>
      <c r="D30" s="61" t="s">
        <v>195</v>
      </c>
      <c r="E30" s="61"/>
      <c r="F30" s="61"/>
      <c r="G30" s="61" t="s">
        <v>195</v>
      </c>
      <c r="H30" s="61"/>
      <c r="I30" s="61"/>
    </row>
    <row r="31" customFormat="false" ht="15" hidden="false" customHeight="false" outlineLevel="0" collapsed="false">
      <c r="A31" s="62" t="s">
        <v>56</v>
      </c>
      <c r="B31" s="55"/>
      <c r="C31" s="55"/>
      <c r="D31" s="55"/>
      <c r="E31" s="55"/>
      <c r="F31" s="55"/>
      <c r="G31" s="55"/>
      <c r="H31" s="55"/>
      <c r="I31" s="55"/>
    </row>
    <row r="32" customFormat="false" ht="12.8" hidden="true" customHeight="false" outlineLevel="0" collapsed="false">
      <c r="A32" s="63"/>
      <c r="B32" s="63"/>
      <c r="C32" s="63"/>
      <c r="D32" s="63"/>
      <c r="E32" s="63"/>
      <c r="F32" s="63"/>
      <c r="G32" s="63"/>
      <c r="H32" s="63"/>
      <c r="I32" s="63"/>
    </row>
    <row r="33" customFormat="false" ht="15" hidden="false" customHeight="false" outlineLevel="0" collapsed="false">
      <c r="A33" s="55"/>
      <c r="B33" s="55"/>
      <c r="C33" s="55"/>
      <c r="D33" s="55"/>
      <c r="E33" s="55"/>
      <c r="F33" s="55"/>
      <c r="G33" s="55"/>
      <c r="H33" s="55"/>
      <c r="I33" s="55"/>
    </row>
    <row r="34" customFormat="false" ht="15" hidden="false" customHeight="false" outlineLevel="0" collapsed="false">
      <c r="A34" s="55"/>
      <c r="B34" s="55"/>
      <c r="C34" s="55"/>
      <c r="D34" s="55"/>
      <c r="E34" s="55"/>
      <c r="F34" s="55"/>
      <c r="G34" s="55"/>
      <c r="H34" s="55"/>
      <c r="I34" s="55"/>
    </row>
    <row r="35" customFormat="false" ht="15" hidden="false" customHeight="false" outlineLevel="0" collapsed="false">
      <c r="A35" s="55"/>
      <c r="B35" s="55"/>
      <c r="C35" s="55"/>
      <c r="D35" s="55"/>
      <c r="E35" s="55"/>
      <c r="F35" s="55"/>
      <c r="G35" s="55"/>
      <c r="H35" s="55"/>
      <c r="I35" s="55"/>
    </row>
  </sheetData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E8:F8"/>
    <mergeCell ref="H8:I8"/>
    <mergeCell ref="A9:A10"/>
    <mergeCell ref="D9:E9"/>
    <mergeCell ref="G9:H9"/>
    <mergeCell ref="D10:E10"/>
    <mergeCell ref="G10:H10"/>
    <mergeCell ref="A11:A12"/>
    <mergeCell ref="D11:E11"/>
    <mergeCell ref="G11:H11"/>
    <mergeCell ref="D12:E12"/>
    <mergeCell ref="G12:H12"/>
    <mergeCell ref="A13:A14"/>
    <mergeCell ref="D13:E13"/>
    <mergeCell ref="G13:H13"/>
    <mergeCell ref="D14:E14"/>
    <mergeCell ref="G14:H14"/>
    <mergeCell ref="A15:B15"/>
    <mergeCell ref="D15:E15"/>
    <mergeCell ref="A16:B16"/>
    <mergeCell ref="D16:E16"/>
    <mergeCell ref="A17:B17"/>
    <mergeCell ref="D17:E17"/>
    <mergeCell ref="G17:H17"/>
    <mergeCell ref="D18:E18"/>
    <mergeCell ref="G18:H18"/>
    <mergeCell ref="A22:B22"/>
    <mergeCell ref="A23:B23"/>
    <mergeCell ref="D23:E23"/>
    <mergeCell ref="G23:H23"/>
    <mergeCell ref="A24:B24"/>
    <mergeCell ref="D24:E24"/>
    <mergeCell ref="G24:H24"/>
    <mergeCell ref="A26:C26"/>
    <mergeCell ref="D26:F26"/>
    <mergeCell ref="G26:I26"/>
    <mergeCell ref="A27:C29"/>
    <mergeCell ref="D27:F29"/>
    <mergeCell ref="G27:I29"/>
    <mergeCell ref="A30:C30"/>
    <mergeCell ref="D30:F30"/>
    <mergeCell ref="G30:I30"/>
    <mergeCell ref="A32:I3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LibreOffice/7.2.4.1$Windows_X86_64 LibreOffice_project/27d75539669ac387bb498e35313b970b7fe9c4f9</Application>
  <AppVersion>15.0000</AppVersion>
  <Company>Microsoft Corporation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2023-08-22T12:33:46Z</dcterms:created>
  <dc:creator>Verlag Dashőfer, s.r.o.</dc:creator>
  <dc:description/>
  <dc:language>cs-CZ</dc:language>
  <cp:lastModifiedBy/>
  <cp:lastPrinted>2023-10-24T11:39:41Z</cp:lastPrinted>
  <dcterms:modified xsi:type="dcterms:W3CDTF">2023-10-25T09:24:58Z</dcterms:modified>
  <cp:revision>1</cp:revision>
  <dc:subject/>
  <dc:title>UB ZELENÉ STEZKY III_10_PRŮCHOD KE STUDNI BARBORKA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